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60" windowWidth="21120" windowHeight="14840" tabRatio="885" activeTab="0"/>
  </bookViews>
  <sheets>
    <sheet name="Sheet1" sheetId="1" r:id="rId1"/>
    <sheet name="real exps" sheetId="2" r:id="rId2"/>
    <sheet name="HH size" sheetId="3" r:id="rId3"/>
    <sheet name="ann chgs" sheetId="4" r:id="rId4"/>
    <sheet name="GDP vs Cons" sheetId="5" r:id="rId5"/>
  </sheets>
  <definedNames/>
  <calcPr fullCalcOnLoad="1"/>
</workbook>
</file>

<file path=xl/sharedStrings.xml><?xml version="1.0" encoding="utf-8"?>
<sst xmlns="http://schemas.openxmlformats.org/spreadsheetml/2006/main" count="21" uniqueCount="21">
  <si>
    <t>Real Expenditures</t>
  </si>
  <si>
    <t>HH Size</t>
  </si>
  <si>
    <t>HH-Size Adjusted Expenditures</t>
  </si>
  <si>
    <t>Per-Person Household-Size Adjusted Expenditures</t>
  </si>
  <si>
    <t>PCE Index: PCECTPI --Personal Consumption Expenditures: Chain-type Price Index, Index 2009=100, Annual, Seasonally Adjusted</t>
  </si>
  <si>
    <t>'84–'13</t>
  </si>
  <si>
    <t>'01–'13</t>
  </si>
  <si>
    <t>Changes</t>
  </si>
  <si>
    <t>'92-'01</t>
  </si>
  <si>
    <t>'84–'90</t>
  </si>
  <si>
    <t>'09–'13</t>
  </si>
  <si>
    <t>Change year to get each year.</t>
  </si>
  <si>
    <t xml:space="preserve">http://www.bls.gov/cex/1984/Standard/quintile.pdf
</t>
  </si>
  <si>
    <t>84-11</t>
  </si>
  <si>
    <t xml:space="preserve">http://www.bls.gov/cex/2012/combined/quintile.pdf
</t>
  </si>
  <si>
    <t>Total</t>
  </si>
  <si>
    <t>CAGR</t>
  </si>
  <si>
    <t>Index</t>
  </si>
  <si>
    <t>RGDP/Cap Index</t>
  </si>
  <si>
    <t>2012 &amp; after</t>
  </si>
  <si>
    <t>Mean expenditures/consumer unit for bottom 20% of consumer units by income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</si>
</sst>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"/>
    <numFmt numFmtId="167" formatCode="#,##0.0"/>
    <numFmt numFmtId="168" formatCode="0.0%"/>
    <numFmt numFmtId="169" formatCode="0.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b/>
      <sz val="12"/>
      <color indexed="12"/>
      <name val="Verdana"/>
      <family val="0"/>
    </font>
    <font>
      <b/>
      <sz val="9"/>
      <name val="Verdana"/>
      <family val="0"/>
    </font>
    <font>
      <b/>
      <sz val="8"/>
      <name val="Verdana"/>
      <family val="0"/>
    </font>
    <font>
      <b/>
      <sz val="12"/>
      <color indexed="10"/>
      <name val="Verdana"/>
      <family val="0"/>
    </font>
    <font>
      <i/>
      <sz val="14"/>
      <name val="Verdana"/>
      <family val="0"/>
    </font>
    <font>
      <b/>
      <sz val="8"/>
      <color indexed="9"/>
      <name val="Verdana"/>
      <family val="0"/>
    </font>
    <font>
      <b/>
      <sz val="14"/>
      <color indexed="10"/>
      <name val="Verdan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9" fontId="1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Do Poor People Consume More Today?
</a:t>
            </a: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Real Spending by the Bottom 20%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real spending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Sheet1!$F$6:$F$35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cat>
          <c:val>
            <c:numRef>
              <c:f>Sheet1!$G$6:$G$35</c:f>
              <c:numCache>
                <c:ptCount val="30"/>
                <c:pt idx="0">
                  <c:v>21367.162415028142</c:v>
                </c:pt>
                <c:pt idx="1">
                  <c:v>21627.438237941442</c:v>
                </c:pt>
                <c:pt idx="2">
                  <c:v>21280.638450774786</c:v>
                </c:pt>
                <c:pt idx="3">
                  <c:v>18632.75054484493</c:v>
                </c:pt>
                <c:pt idx="4">
                  <c:v>18865.80278826605</c:v>
                </c:pt>
                <c:pt idx="5">
                  <c:v>20122.841898456114</c:v>
                </c:pt>
                <c:pt idx="6">
                  <c:v>20545.293683274023</c:v>
                </c:pt>
                <c:pt idx="7">
                  <c:v>20747.77792772745</c:v>
                </c:pt>
                <c:pt idx="8">
                  <c:v>18980.94612135284</c:v>
                </c:pt>
                <c:pt idx="9">
                  <c:v>20443.246196045253</c:v>
                </c:pt>
                <c:pt idx="10">
                  <c:v>20599.266125690145</c:v>
                </c:pt>
                <c:pt idx="11">
                  <c:v>20533.130834512023</c:v>
                </c:pt>
                <c:pt idx="12">
                  <c:v>21879.448378451165</c:v>
                </c:pt>
                <c:pt idx="13">
                  <c:v>21659.7460133372</c:v>
                </c:pt>
                <c:pt idx="14">
                  <c:v>22330.198536310752</c:v>
                </c:pt>
                <c:pt idx="15">
                  <c:v>22165.509801504133</c:v>
                </c:pt>
                <c:pt idx="16">
                  <c:v>23162.82490497041</c:v>
                </c:pt>
                <c:pt idx="17">
                  <c:v>23918.852931457703</c:v>
                </c:pt>
                <c:pt idx="18">
                  <c:v>23824.363299718192</c:v>
                </c:pt>
                <c:pt idx="19">
                  <c:v>22665.010825377973</c:v>
                </c:pt>
                <c:pt idx="20">
                  <c:v>21342.83756396107</c:v>
                </c:pt>
                <c:pt idx="21">
                  <c:v>22243.700805324028</c:v>
                </c:pt>
                <c:pt idx="22">
                  <c:v>23125.832004982636</c:v>
                </c:pt>
                <c:pt idx="23">
                  <c:v>22628.33867828344</c:v>
                </c:pt>
                <c:pt idx="24">
                  <c:v>23924.2246140009</c:v>
                </c:pt>
                <c:pt idx="25">
                  <c:v>23195.950740000004</c:v>
                </c:pt>
                <c:pt idx="26">
                  <c:v>22123.98357156208</c:v>
                </c:pt>
                <c:pt idx="27">
                  <c:v>22673.8166857099</c:v>
                </c:pt>
                <c:pt idx="28">
                  <c:v>22419.692594897326</c:v>
                </c:pt>
                <c:pt idx="29">
                  <c:v>22393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Sheet1!$F$6:$F$35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cat>
          <c:val>
            <c:numRef>
              <c:f>Sheet1!$J$6:$J$35</c:f>
              <c:numCache>
                <c:ptCount val="30"/>
                <c:pt idx="0">
                  <c:v>15108.865438380728</c:v>
                </c:pt>
                <c:pt idx="1">
                  <c:v>15292.90823774163</c:v>
                </c:pt>
                <c:pt idx="2">
                  <c:v>15438.59778321502</c:v>
                </c:pt>
                <c:pt idx="3">
                  <c:v>13888.032275356501</c:v>
                </c:pt>
                <c:pt idx="4">
                  <c:v>14061.739161555986</c:v>
                </c:pt>
                <c:pt idx="5">
                  <c:v>14998.68079514293</c:v>
                </c:pt>
                <c:pt idx="6">
                  <c:v>15313.557764499248</c:v>
                </c:pt>
                <c:pt idx="7">
                  <c:v>15464.48060948943</c:v>
                </c:pt>
                <c:pt idx="8">
                  <c:v>14147.561934868641</c:v>
                </c:pt>
                <c:pt idx="9">
                  <c:v>14831.089590382671</c:v>
                </c:pt>
                <c:pt idx="10">
                  <c:v>15353.786447883964</c:v>
                </c:pt>
                <c:pt idx="11">
                  <c:v>15304.492112288624</c:v>
                </c:pt>
                <c:pt idx="12">
                  <c:v>16307.97796147145</c:v>
                </c:pt>
                <c:pt idx="13">
                  <c:v>16144.221487067349</c:v>
                </c:pt>
                <c:pt idx="14">
                  <c:v>17126.480471361145</c:v>
                </c:pt>
                <c:pt idx="15">
                  <c:v>16521.19555736704</c:v>
                </c:pt>
                <c:pt idx="16">
                  <c:v>17264.550346146312</c:v>
                </c:pt>
                <c:pt idx="17">
                  <c:v>18344.922771817353</c:v>
                </c:pt>
                <c:pt idx="18">
                  <c:v>18272.452532464064</c:v>
                </c:pt>
                <c:pt idx="19">
                  <c:v>16893.501638771253</c:v>
                </c:pt>
                <c:pt idx="20">
                  <c:v>16369.209174214642</c:v>
                </c:pt>
                <c:pt idx="21">
                  <c:v>17060.13974007959</c:v>
                </c:pt>
                <c:pt idx="22">
                  <c:v>17736.70348578767</c:v>
                </c:pt>
                <c:pt idx="23">
                  <c:v>17355.14352202418</c:v>
                </c:pt>
                <c:pt idx="24">
                  <c:v>18349.042664259185</c:v>
                </c:pt>
                <c:pt idx="25">
                  <c:v>17790.482100608257</c:v>
                </c:pt>
                <c:pt idx="26">
                  <c:v>16968.32081322252</c:v>
                </c:pt>
                <c:pt idx="27">
                  <c:v>17390.023561482816</c:v>
                </c:pt>
                <c:pt idx="28">
                  <c:v>17195.1192810069</c:v>
                </c:pt>
                <c:pt idx="29">
                  <c:v>17174.646995259165</c:v>
                </c:pt>
              </c:numCache>
            </c:numRef>
          </c:val>
          <c:smooth val="0"/>
        </c:ser>
        <c:axId val="64053559"/>
        <c:axId val="39611120"/>
      </c:lineChart>
      <c:catAx>
        <c:axId val="6405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
Source: Bureau of Labor Statistics Consumer Expenditure Survey
bls.gov/cex/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00" b="1" i="0" u="none" baseline="0">
                <a:latin typeface="Verdana"/>
                <a:ea typeface="Verdana"/>
                <a:cs typeface="Verdana"/>
              </a:defRPr>
            </a:pPr>
          </a:p>
        </c:txPr>
        <c:crossAx val="39611120"/>
        <c:crosses val="autoZero"/>
        <c:auto val="1"/>
        <c:lblOffset val="100"/>
        <c:noMultiLvlLbl val="0"/>
      </c:catAx>
      <c:valAx>
        <c:axId val="39611120"/>
        <c:scaling>
          <c:orientation val="minMax"/>
          <c:max val="25000"/>
          <c:min val="1250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64053559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Average Household Size for the Bottom 20% of Households
</a:t>
            </a: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2013 Dollars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Household size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Sheet1!$F$6:$F$35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cat>
          <c:val>
            <c:numRef>
              <c:f>Sheet1!$H$6:$H$35</c:f>
              <c:numCache>
                <c:ptCount val="30"/>
                <c:pt idx="0">
                  <c:v>2</c:v>
                </c:pt>
                <c:pt idx="1">
                  <c:v>2</c:v>
                </c:pt>
                <c:pt idx="2">
                  <c:v>1.9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1.9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1.7</c:v>
                </c:pt>
                <c:pt idx="15">
                  <c:v>1.8</c:v>
                </c:pt>
                <c:pt idx="16">
                  <c:v>1.8</c:v>
                </c:pt>
                <c:pt idx="17">
                  <c:v>1.7</c:v>
                </c:pt>
                <c:pt idx="18">
                  <c:v>1.7</c:v>
                </c:pt>
                <c:pt idx="19">
                  <c:v>1.8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1.7</c:v>
                </c:pt>
                <c:pt idx="26">
                  <c:v>1.7</c:v>
                </c:pt>
                <c:pt idx="27">
                  <c:v>1.7</c:v>
                </c:pt>
                <c:pt idx="28">
                  <c:v>1.7</c:v>
                </c:pt>
                <c:pt idx="29">
                  <c:v>1.7</c:v>
                </c:pt>
              </c:numCache>
            </c:numRef>
          </c:val>
          <c:smooth val="0"/>
        </c:ser>
        <c:axId val="20955761"/>
        <c:axId val="54384122"/>
      </c:lineChart>
      <c:catAx>
        <c:axId val="2095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
Source: Bureau of Labor Statistics Consumer Expenditure Survey
bls.gov/cex/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00" b="1" i="0" u="none" baseline="0">
                <a:latin typeface="Verdana"/>
                <a:ea typeface="Verdana"/>
                <a:cs typeface="Verdana"/>
              </a:defRPr>
            </a:pPr>
          </a:p>
        </c:txPr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  <c:max val="2.1"/>
          <c:min val="1.6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2095576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Compounded Annual Growth Rate of Per-Person, 
Household-Size Adjusted Real Household Consumption
</a:t>
            </a: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Bottom 20% of Households by Income</a:t>
            </a: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
</a:t>
            </a: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Selected Periods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.0%" sourceLinked="0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Sheet1!$H$40:$H$44</c:f>
              <c:numCache>
                <c:ptCount val="5"/>
              </c:numCache>
            </c:numRef>
          </c:cat>
          <c:val>
            <c:numRef>
              <c:f>Sheet1!$K$40:$K$44</c:f>
              <c:numCache>
                <c:ptCount val="5"/>
                <c:pt idx="0">
                  <c:v>0.002245329945721908</c:v>
                </c:pt>
                <c:pt idx="1">
                  <c:v>0.029288552447146454</c:v>
                </c:pt>
                <c:pt idx="2">
                  <c:v>-0.005478153519050899</c:v>
                </c:pt>
                <c:pt idx="3">
                  <c:v>-0.008768658176407595</c:v>
                </c:pt>
                <c:pt idx="4">
                  <c:v>0.004428833520082831</c:v>
                </c:pt>
              </c:numCache>
            </c:numRef>
          </c:val>
        </c:ser>
        <c:axId val="19695051"/>
        <c:axId val="43037732"/>
      </c:barChart>
      <c:catAx>
        <c:axId val="19695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37732"/>
        <c:crosses val="autoZero"/>
        <c:auto val="1"/>
        <c:lblOffset val="1000"/>
        <c:noMultiLvlLbl val="0"/>
      </c:catAx>
      <c:valAx>
        <c:axId val="43037732"/>
        <c:scaling>
          <c:orientation val="minMax"/>
          <c:max val="0.0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19695051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Do Poor People Consume More Today?
</a:t>
            </a: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Index: 1984=100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Cons index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Sheet1!$F$6:$F$35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cat>
          <c:val>
            <c:numRef>
              <c:f>Sheet1!$K$6:$K$35</c:f>
              <c:numCache>
                <c:ptCount val="30"/>
                <c:pt idx="0">
                  <c:v>100</c:v>
                </c:pt>
                <c:pt idx="1">
                  <c:v>101.2181113142578</c:v>
                </c:pt>
                <c:pt idx="2">
                  <c:v>102.18237660649675</c:v>
                </c:pt>
                <c:pt idx="3">
                  <c:v>91.91975619874825</c:v>
                </c:pt>
                <c:pt idx="4">
                  <c:v>93.06945792127614</c:v>
                </c:pt>
                <c:pt idx="5">
                  <c:v>99.27072854221139</c:v>
                </c:pt>
                <c:pt idx="6">
                  <c:v>101.3547829051316</c:v>
                </c:pt>
                <c:pt idx="7">
                  <c:v>102.35368547399555</c:v>
                </c:pt>
                <c:pt idx="8">
                  <c:v>93.63748715988886</c:v>
                </c:pt>
                <c:pt idx="9">
                  <c:v>98.1615042563525</c:v>
                </c:pt>
                <c:pt idx="10">
                  <c:v>101.62104170231783</c:v>
                </c:pt>
                <c:pt idx="11">
                  <c:v>101.29478070147444</c:v>
                </c:pt>
                <c:pt idx="12">
                  <c:v>107.9364829078737</c:v>
                </c:pt>
                <c:pt idx="13">
                  <c:v>106.85263928591573</c:v>
                </c:pt>
                <c:pt idx="14">
                  <c:v>113.3538487135845</c:v>
                </c:pt>
                <c:pt idx="15">
                  <c:v>109.34769142492063</c:v>
                </c:pt>
                <c:pt idx="16">
                  <c:v>114.26768221980153</c:v>
                </c:pt>
                <c:pt idx="17">
                  <c:v>121.41826827854419</c:v>
                </c:pt>
                <c:pt idx="18">
                  <c:v>120.93861453055861</c:v>
                </c:pt>
                <c:pt idx="19">
                  <c:v>111.81184786951013</c:v>
                </c:pt>
                <c:pt idx="20">
                  <c:v>108.34174968977015</c:v>
                </c:pt>
                <c:pt idx="21">
                  <c:v>112.91476391564174</c:v>
                </c:pt>
                <c:pt idx="22">
                  <c:v>117.3926894651633</c:v>
                </c:pt>
                <c:pt idx="23">
                  <c:v>114.86728499108398</c:v>
                </c:pt>
                <c:pt idx="24">
                  <c:v>121.44553632496789</c:v>
                </c:pt>
                <c:pt idx="25">
                  <c:v>117.7486302539665</c:v>
                </c:pt>
                <c:pt idx="26">
                  <c:v>112.30704835134911</c:v>
                </c:pt>
                <c:pt idx="27">
                  <c:v>115.09814308960162</c:v>
                </c:pt>
                <c:pt idx="28">
                  <c:v>113.80814364344332</c:v>
                </c:pt>
                <c:pt idx="29">
                  <c:v>113.6726451453514</c:v>
                </c:pt>
              </c:numCache>
            </c:numRef>
          </c:val>
          <c:smooth val="0"/>
        </c:ser>
        <c:ser>
          <c:idx val="0"/>
          <c:order val="1"/>
          <c:tx>
            <c:v>RGDP 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Sheet1!$F$6:$F$35</c:f>
              <c:num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</c:numCache>
            </c:numRef>
          </c:cat>
          <c:val>
            <c:numRef>
              <c:f>Sheet1!$L$6:$L$35</c:f>
              <c:numCache>
                <c:ptCount val="30"/>
                <c:pt idx="0">
                  <c:v>100</c:v>
                </c:pt>
                <c:pt idx="1">
                  <c:v>103.31646</c:v>
                </c:pt>
                <c:pt idx="2">
                  <c:v>105.98066</c:v>
                </c:pt>
                <c:pt idx="3">
                  <c:v>108.67082</c:v>
                </c:pt>
                <c:pt idx="4">
                  <c:v>112.21443</c:v>
                </c:pt>
                <c:pt idx="5">
                  <c:v>115.25506</c:v>
                </c:pt>
                <c:pt idx="6">
                  <c:v>116.15719</c:v>
                </c:pt>
                <c:pt idx="7">
                  <c:v>114.53466</c:v>
                </c:pt>
                <c:pt idx="8">
                  <c:v>117.03985</c:v>
                </c:pt>
                <c:pt idx="9">
                  <c:v>118.70132</c:v>
                </c:pt>
                <c:pt idx="10">
                  <c:v>122.0048</c:v>
                </c:pt>
                <c:pt idx="11">
                  <c:v>123.85125</c:v>
                </c:pt>
                <c:pt idx="12">
                  <c:v>127.06062</c:v>
                </c:pt>
                <c:pt idx="13">
                  <c:v>131.1851</c:v>
                </c:pt>
                <c:pt idx="14">
                  <c:v>135.43614</c:v>
                </c:pt>
                <c:pt idx="15">
                  <c:v>140.17069</c:v>
                </c:pt>
                <c:pt idx="16">
                  <c:v>144.32113</c:v>
                </c:pt>
                <c:pt idx="17">
                  <c:v>144.28868</c:v>
                </c:pt>
                <c:pt idx="18">
                  <c:v>145.47313</c:v>
                </c:pt>
                <c:pt idx="19">
                  <c:v>148.17627</c:v>
                </c:pt>
                <c:pt idx="20">
                  <c:v>152.40784</c:v>
                </c:pt>
                <c:pt idx="21">
                  <c:v>156.05205</c:v>
                </c:pt>
                <c:pt idx="22">
                  <c:v>158.70003</c:v>
                </c:pt>
                <c:pt idx="23">
                  <c:v>159.98183</c:v>
                </c:pt>
                <c:pt idx="24">
                  <c:v>158.03154</c:v>
                </c:pt>
                <c:pt idx="25">
                  <c:v>152.29102</c:v>
                </c:pt>
                <c:pt idx="26">
                  <c:v>154.8676</c:v>
                </c:pt>
                <c:pt idx="27">
                  <c:v>156.20781</c:v>
                </c:pt>
                <c:pt idx="28">
                  <c:v>158.70976</c:v>
                </c:pt>
                <c:pt idx="29">
                  <c:v>161.09164</c:v>
                </c:pt>
              </c:numCache>
            </c:numRef>
          </c:val>
          <c:smooth val="0"/>
        </c:ser>
        <c:axId val="51795269"/>
        <c:axId val="63504238"/>
      </c:lineChart>
      <c:catAx>
        <c:axId val="517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
Sources: FRED; Bureau of Labor Statistics Consumer Expenditure Survey
bls.gov/cex/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00" b="1" i="0" u="none" baseline="0">
                <a:latin typeface="Verdana"/>
                <a:ea typeface="Verdana"/>
                <a:cs typeface="Verdana"/>
              </a:defRPr>
            </a:pPr>
          </a:p>
        </c:txPr>
        <c:crossAx val="63504238"/>
        <c:crosses val="autoZero"/>
        <c:auto val="1"/>
        <c:lblOffset val="100"/>
        <c:noMultiLvlLbl val="0"/>
      </c:catAx>
      <c:valAx>
        <c:axId val="63504238"/>
        <c:scaling>
          <c:orientation val="minMax"/>
          <c:min val="8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1795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0.7105</cdr:x>
      <cdr:y>0.35075</cdr:y>
    </cdr:from>
    <cdr:to>
      <cdr:x>0.88875</cdr:x>
      <cdr:y>0.4625</cdr:y>
    </cdr:to>
    <cdr:sp>
      <cdr:nvSpPr>
        <cdr:cNvPr id="1" name="TextBox 2"/>
        <cdr:cNvSpPr txBox="1">
          <a:spLocks noChangeArrowheads="1"/>
        </cdr:cNvSpPr>
      </cdr:nvSpPr>
      <cdr:spPr>
        <a:xfrm>
          <a:off x="6162675" y="2076450"/>
          <a:ext cx="15430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Real spending per household in 
2013 dollars</a:t>
          </a:r>
        </a:p>
      </cdr:txBody>
    </cdr:sp>
  </cdr:relSizeAnchor>
  <cdr:relSizeAnchor xmlns:cdr="http://schemas.openxmlformats.org/drawingml/2006/chartDrawing">
    <cdr:from>
      <cdr:x>0.7105</cdr:x>
      <cdr:y>0.62925</cdr:y>
    </cdr:from>
    <cdr:to>
      <cdr:x>0.88975</cdr:x>
      <cdr:y>0.7755</cdr:y>
    </cdr:to>
    <cdr:sp>
      <cdr:nvSpPr>
        <cdr:cNvPr id="2" name="TextBox 3"/>
        <cdr:cNvSpPr txBox="1">
          <a:spLocks noChangeArrowheads="1"/>
        </cdr:cNvSpPr>
      </cdr:nvSpPr>
      <cdr:spPr>
        <a:xfrm>
          <a:off x="6162675" y="3733800"/>
          <a:ext cx="15525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Household-size adjusted per-person real spending</a:t>
          </a:r>
        </a:p>
      </cdr:txBody>
    </cdr:sp>
  </cdr:relSizeAnchor>
  <cdr:relSizeAnchor xmlns:cdr="http://schemas.openxmlformats.org/drawingml/2006/chartDrawing">
    <cdr:from>
      <cdr:x>0.7765</cdr:x>
      <cdr:y>0.947</cdr:y>
    </cdr:from>
    <cdr:to>
      <cdr:x>0.99275</cdr:x>
      <cdr:y>0.99</cdr:y>
    </cdr:to>
    <cdr:sp>
      <cdr:nvSpPr>
        <cdr:cNvPr id="3" name="TextBox 4"/>
        <cdr:cNvSpPr txBox="1">
          <a:spLocks noChangeArrowheads="1"/>
        </cdr:cNvSpPr>
      </cdr:nvSpPr>
      <cdr:spPr>
        <a:xfrm>
          <a:off x="6734175" y="5610225"/>
          <a:ext cx="1876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1" u="none" baseline="0">
              <a:latin typeface="Verdana"/>
              <a:ea typeface="Verdana"/>
              <a:cs typeface="Verdana"/>
            </a:rPr>
            <a:t>Asymptosis.com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0.76625</cdr:x>
      <cdr:y>0.947</cdr:y>
    </cdr:from>
    <cdr:to>
      <cdr:x>0.9825</cdr:x>
      <cdr:y>0.99</cdr:y>
    </cdr:to>
    <cdr:sp>
      <cdr:nvSpPr>
        <cdr:cNvPr id="1" name="TextBox 3"/>
        <cdr:cNvSpPr txBox="1">
          <a:spLocks noChangeArrowheads="1"/>
        </cdr:cNvSpPr>
      </cdr:nvSpPr>
      <cdr:spPr>
        <a:xfrm>
          <a:off x="6648450" y="5610225"/>
          <a:ext cx="1876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1" u="none" baseline="0">
              <a:latin typeface="Verdana"/>
              <a:ea typeface="Verdana"/>
              <a:cs typeface="Verdana"/>
            </a:rPr>
            <a:t>Asymptosis.com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0.26475</cdr:y>
    </cdr:from>
    <cdr:to>
      <cdr:x>0.145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562100"/>
          <a:ext cx="914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'84–'13</a:t>
          </a:r>
        </a:p>
      </cdr:txBody>
    </cdr:sp>
  </cdr:relSizeAnchor>
  <cdr:relSizeAnchor xmlns:cdr="http://schemas.openxmlformats.org/drawingml/2006/chartDrawing">
    <cdr:from>
      <cdr:x>0.034</cdr:x>
      <cdr:y>0.84175</cdr:y>
    </cdr:from>
    <cdr:to>
      <cdr:x>0.13925</cdr:x>
      <cdr:y>0.88475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4991100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'84–'90</a:t>
          </a:r>
        </a:p>
      </cdr:txBody>
    </cdr:sp>
  </cdr:relSizeAnchor>
  <cdr:relSizeAnchor xmlns:cdr="http://schemas.openxmlformats.org/drawingml/2006/chartDrawing">
    <cdr:from>
      <cdr:x>0.034</cdr:x>
      <cdr:y>0.696</cdr:y>
    </cdr:from>
    <cdr:to>
      <cdr:x>0.13925</cdr:x>
      <cdr:y>0.739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4124325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'92–'01</a:t>
          </a:r>
        </a:p>
      </cdr:txBody>
    </cdr:sp>
  </cdr:relSizeAnchor>
  <cdr:relSizeAnchor xmlns:cdr="http://schemas.openxmlformats.org/drawingml/2006/chartDrawing">
    <cdr:from>
      <cdr:x>0.034</cdr:x>
      <cdr:y>0.39975</cdr:y>
    </cdr:from>
    <cdr:to>
      <cdr:x>0.13925</cdr:x>
      <cdr:y>0.44275</cdr:y>
    </cdr:to>
    <cdr:sp>
      <cdr:nvSpPr>
        <cdr:cNvPr id="4" name="TextBox 4"/>
        <cdr:cNvSpPr txBox="1">
          <a:spLocks noChangeArrowheads="1"/>
        </cdr:cNvSpPr>
      </cdr:nvSpPr>
      <cdr:spPr>
        <a:xfrm>
          <a:off x="285750" y="2371725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'09–'13</a:t>
          </a:r>
        </a:p>
      </cdr:txBody>
    </cdr:sp>
  </cdr:relSizeAnchor>
  <cdr:relSizeAnchor xmlns:cdr="http://schemas.openxmlformats.org/drawingml/2006/chartDrawing">
    <cdr:from>
      <cdr:x>0.034</cdr:x>
      <cdr:y>0.54725</cdr:y>
    </cdr:from>
    <cdr:to>
      <cdr:x>0.13925</cdr:x>
      <cdr:y>0.59025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" y="3238500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'01–'13</a:t>
          </a:r>
        </a:p>
      </cdr:txBody>
    </cdr:sp>
  </cdr:relSizeAnchor>
  <cdr:relSizeAnchor xmlns:cdr="http://schemas.openxmlformats.org/drawingml/2006/chartDrawing">
    <cdr:from>
      <cdr:x>0.73725</cdr:x>
      <cdr:y>0.21075</cdr:y>
    </cdr:from>
    <cdr:to>
      <cdr:x>0.73825</cdr:x>
      <cdr:y>0.92975</cdr:y>
    </cdr:to>
    <cdr:sp>
      <cdr:nvSpPr>
        <cdr:cNvPr id="6" name="Line 6"/>
        <cdr:cNvSpPr>
          <a:spLocks/>
        </cdr:cNvSpPr>
      </cdr:nvSpPr>
      <cdr:spPr>
        <a:xfrm>
          <a:off x="6391275" y="1247775"/>
          <a:ext cx="9525" cy="4267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0.26475</cdr:y>
    </cdr:from>
    <cdr:to>
      <cdr:x>0.951</cdr:x>
      <cdr:y>0.461</cdr:y>
    </cdr:to>
    <cdr:sp>
      <cdr:nvSpPr>
        <cdr:cNvPr id="7" name="TextBox 8"/>
        <cdr:cNvSpPr txBox="1">
          <a:spLocks noChangeArrowheads="1"/>
        </cdr:cNvSpPr>
      </cdr:nvSpPr>
      <cdr:spPr>
        <a:xfrm>
          <a:off x="6553200" y="1562100"/>
          <a:ext cx="1695450" cy="1162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Real GDP per capita compounded annual growth, '84–'13: 1.7%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0.69925</cdr:x>
      <cdr:y>0.6125</cdr:y>
    </cdr:from>
    <cdr:to>
      <cdr:x>0.8775</cdr:x>
      <cdr:y>0.72425</cdr:y>
    </cdr:to>
    <cdr:sp>
      <cdr:nvSpPr>
        <cdr:cNvPr id="1" name="Shape 1"/>
        <cdr:cNvSpPr txBox="1">
          <a:spLocks noChangeArrowheads="1"/>
        </cdr:cNvSpPr>
      </cdr:nvSpPr>
      <cdr:spPr>
        <a:xfrm>
          <a:off x="6067425" y="3629025"/>
          <a:ext cx="15430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Bottom 20% consumption</a:t>
          </a:r>
        </a:p>
      </cdr:txBody>
    </cdr:sp>
  </cdr:relSizeAnchor>
  <cdr:relSizeAnchor xmlns:cdr="http://schemas.openxmlformats.org/drawingml/2006/chartDrawing">
    <cdr:from>
      <cdr:x>0.69925</cdr:x>
      <cdr:y>0.29525</cdr:y>
    </cdr:from>
    <cdr:to>
      <cdr:x>0.8415</cdr:x>
      <cdr:y>0.36825</cdr:y>
    </cdr:to>
    <cdr:sp>
      <cdr:nvSpPr>
        <cdr:cNvPr id="2" name="Shape 2"/>
        <cdr:cNvSpPr txBox="1">
          <a:spLocks noChangeArrowheads="1"/>
        </cdr:cNvSpPr>
      </cdr:nvSpPr>
      <cdr:spPr>
        <a:xfrm>
          <a:off x="6067425" y="1743075"/>
          <a:ext cx="123825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Real GDP per capita</a:t>
          </a:r>
        </a:p>
      </cdr:txBody>
    </cdr:sp>
  </cdr:relSizeAnchor>
  <cdr:relSizeAnchor xmlns:cdr="http://schemas.openxmlformats.org/drawingml/2006/chartDrawing">
    <cdr:from>
      <cdr:x>0.76775</cdr:x>
      <cdr:y>0.947</cdr:y>
    </cdr:from>
    <cdr:to>
      <cdr:x>0.984</cdr:x>
      <cdr:y>0.99</cdr:y>
    </cdr:to>
    <cdr:sp>
      <cdr:nvSpPr>
        <cdr:cNvPr id="3" name="Shape 3"/>
        <cdr:cNvSpPr txBox="1">
          <a:spLocks noChangeArrowheads="1"/>
        </cdr:cNvSpPr>
      </cdr:nvSpPr>
      <cdr:spPr>
        <a:xfrm>
          <a:off x="6657975" y="5610225"/>
          <a:ext cx="1876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1" u="none" baseline="0">
              <a:latin typeface="Verdana"/>
              <a:ea typeface="Verdana"/>
              <a:cs typeface="Verdana"/>
            </a:rPr>
            <a:t>Asymptosis.com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workbookViewId="0" topLeftCell="A1">
      <selection activeCell="I5" sqref="I5"/>
    </sheetView>
  </sheetViews>
  <sheetFormatPr defaultColWidth="11.00390625" defaultRowHeight="12.75"/>
  <cols>
    <col min="4" max="4" width="18.625" style="0" bestFit="1" customWidth="1"/>
    <col min="9" max="9" width="14.25390625" style="0" customWidth="1"/>
    <col min="10" max="11" width="12.25390625" style="0" customWidth="1"/>
  </cols>
  <sheetData>
    <row r="2" spans="2:7" ht="12.75">
      <c r="B2" t="s">
        <v>13</v>
      </c>
      <c r="C2" s="10" t="s">
        <v>12</v>
      </c>
      <c r="G2" t="s">
        <v>11</v>
      </c>
    </row>
    <row r="3" spans="2:3" ht="12.75">
      <c r="B3" t="s">
        <v>19</v>
      </c>
      <c r="C3" s="10" t="s">
        <v>14</v>
      </c>
    </row>
    <row r="5" spans="4:12" s="9" customFormat="1" ht="168.75">
      <c r="D5" s="9" t="s">
        <v>20</v>
      </c>
      <c r="E5" s="9" t="s">
        <v>4</v>
      </c>
      <c r="G5" s="9" t="s">
        <v>0</v>
      </c>
      <c r="H5" s="9" t="s">
        <v>1</v>
      </c>
      <c r="I5" s="9" t="s">
        <v>2</v>
      </c>
      <c r="J5" s="9" t="s">
        <v>3</v>
      </c>
      <c r="K5" s="9" t="s">
        <v>17</v>
      </c>
      <c r="L5" s="9" t="s">
        <v>18</v>
      </c>
    </row>
    <row r="6" spans="3:12" ht="12.75">
      <c r="C6">
        <v>1984</v>
      </c>
      <c r="D6" s="1">
        <v>10894</v>
      </c>
      <c r="E6" s="3">
        <v>54.724</v>
      </c>
      <c r="F6">
        <v>1984</v>
      </c>
      <c r="G6" s="1">
        <f aca="true" t="shared" si="0" ref="G6:G25">D6/E6*$E$35</f>
        <v>21367.162415028142</v>
      </c>
      <c r="H6">
        <v>2</v>
      </c>
      <c r="I6" s="1">
        <f>G6*H6^0.5</f>
        <v>30217.730876761456</v>
      </c>
      <c r="J6" s="1">
        <f>I6/H6</f>
        <v>15108.865438380728</v>
      </c>
      <c r="K6" s="1">
        <f>J6/$J$6*100</f>
        <v>100</v>
      </c>
      <c r="L6" s="11">
        <v>100</v>
      </c>
    </row>
    <row r="7" spans="3:12" ht="12.75">
      <c r="C7">
        <v>1985</v>
      </c>
      <c r="D7" s="1">
        <v>11417</v>
      </c>
      <c r="E7" s="3">
        <v>56.661</v>
      </c>
      <c r="F7">
        <v>1985</v>
      </c>
      <c r="G7" s="1">
        <f t="shared" si="0"/>
        <v>21627.438237941442</v>
      </c>
      <c r="H7">
        <v>2</v>
      </c>
      <c r="I7" s="1">
        <f aca="true" t="shared" si="1" ref="I7:I35">G7*H7^0.5</f>
        <v>30585.81647548326</v>
      </c>
      <c r="J7" s="1">
        <f aca="true" t="shared" si="2" ref="J7:J35">I7/H7</f>
        <v>15292.90823774163</v>
      </c>
      <c r="K7" s="1">
        <f aca="true" t="shared" si="3" ref="K7:K35">J7/$J$6*100</f>
        <v>101.2181113142578</v>
      </c>
      <c r="L7" s="11">
        <v>103.31646</v>
      </c>
    </row>
    <row r="8" spans="3:12" ht="12.75">
      <c r="C8">
        <v>1986</v>
      </c>
      <c r="D8" s="1">
        <v>11477</v>
      </c>
      <c r="E8" s="3">
        <v>57.887</v>
      </c>
      <c r="F8">
        <v>1986</v>
      </c>
      <c r="G8" s="1">
        <f t="shared" si="0"/>
        <v>21280.638450774786</v>
      </c>
      <c r="H8">
        <v>1.9</v>
      </c>
      <c r="I8" s="1">
        <f t="shared" si="1"/>
        <v>29333.335788108536</v>
      </c>
      <c r="J8" s="1">
        <f t="shared" si="2"/>
        <v>15438.59778321502</v>
      </c>
      <c r="K8" s="1">
        <f t="shared" si="3"/>
        <v>102.18237660649675</v>
      </c>
      <c r="L8" s="11">
        <v>105.98066</v>
      </c>
    </row>
    <row r="9" spans="3:12" ht="12.75">
      <c r="C9">
        <v>1987</v>
      </c>
      <c r="D9" s="1">
        <v>10355</v>
      </c>
      <c r="E9" s="3">
        <v>59.65</v>
      </c>
      <c r="F9">
        <v>1987</v>
      </c>
      <c r="G9" s="1">
        <f t="shared" si="0"/>
        <v>18632.75054484493</v>
      </c>
      <c r="H9">
        <v>1.8</v>
      </c>
      <c r="I9" s="1">
        <f t="shared" si="1"/>
        <v>24998.458095641705</v>
      </c>
      <c r="J9" s="1">
        <f t="shared" si="2"/>
        <v>13888.032275356501</v>
      </c>
      <c r="K9" s="1">
        <f t="shared" si="3"/>
        <v>91.91975619874825</v>
      </c>
      <c r="L9" s="11">
        <v>108.67082</v>
      </c>
    </row>
    <row r="10" spans="3:12" ht="12.75">
      <c r="C10">
        <v>1988</v>
      </c>
      <c r="D10" s="1">
        <v>10893</v>
      </c>
      <c r="E10" s="3">
        <v>61.974</v>
      </c>
      <c r="F10">
        <v>1988</v>
      </c>
      <c r="G10" s="1">
        <f t="shared" si="0"/>
        <v>18865.80278826605</v>
      </c>
      <c r="H10">
        <v>1.8</v>
      </c>
      <c r="I10" s="1">
        <f t="shared" si="1"/>
        <v>25311.130490800777</v>
      </c>
      <c r="J10" s="1">
        <f t="shared" si="2"/>
        <v>14061.739161555986</v>
      </c>
      <c r="K10" s="1">
        <f t="shared" si="3"/>
        <v>93.06945792127614</v>
      </c>
      <c r="L10" s="11">
        <v>112.21443</v>
      </c>
    </row>
    <row r="11" spans="3:12" ht="12.75">
      <c r="C11">
        <v>1989</v>
      </c>
      <c r="D11" s="4">
        <v>12119</v>
      </c>
      <c r="E11" s="3">
        <v>64.642</v>
      </c>
      <c r="F11">
        <v>1989</v>
      </c>
      <c r="G11" s="1">
        <f t="shared" si="0"/>
        <v>20122.841898456114</v>
      </c>
      <c r="H11">
        <v>1.8</v>
      </c>
      <c r="I11" s="1">
        <f t="shared" si="1"/>
        <v>26997.625431257275</v>
      </c>
      <c r="J11" s="1">
        <f t="shared" si="2"/>
        <v>14998.68079514293</v>
      </c>
      <c r="K11" s="1">
        <f t="shared" si="3"/>
        <v>99.27072854221139</v>
      </c>
      <c r="L11" s="11">
        <v>115.25506</v>
      </c>
    </row>
    <row r="12" spans="3:12" ht="12.75">
      <c r="C12">
        <v>1990</v>
      </c>
      <c r="D12" s="1">
        <v>12909</v>
      </c>
      <c r="E12" s="3">
        <v>67.44</v>
      </c>
      <c r="F12">
        <v>1990</v>
      </c>
      <c r="G12" s="1">
        <f t="shared" si="0"/>
        <v>20545.293683274023</v>
      </c>
      <c r="H12">
        <v>1.8</v>
      </c>
      <c r="I12" s="1">
        <f t="shared" si="1"/>
        <v>27564.40397609865</v>
      </c>
      <c r="J12" s="1">
        <f t="shared" si="2"/>
        <v>15313.557764499248</v>
      </c>
      <c r="K12" s="1">
        <f t="shared" si="3"/>
        <v>101.3547829051316</v>
      </c>
      <c r="L12" s="11">
        <v>116.15719</v>
      </c>
    </row>
    <row r="13" spans="3:12" ht="12.75">
      <c r="C13">
        <v>1991</v>
      </c>
      <c r="D13" s="1">
        <v>13464</v>
      </c>
      <c r="E13" s="3">
        <v>69.653</v>
      </c>
      <c r="F13">
        <v>1991</v>
      </c>
      <c r="G13" s="1">
        <f t="shared" si="0"/>
        <v>20747.77792772745</v>
      </c>
      <c r="H13">
        <v>1.8</v>
      </c>
      <c r="I13" s="1">
        <f t="shared" si="1"/>
        <v>27836.065097080977</v>
      </c>
      <c r="J13" s="1">
        <f t="shared" si="2"/>
        <v>15464.48060948943</v>
      </c>
      <c r="K13" s="1">
        <f t="shared" si="3"/>
        <v>102.35368547399555</v>
      </c>
      <c r="L13" s="11">
        <v>114.53466</v>
      </c>
    </row>
    <row r="14" spans="3:12" ht="12.75">
      <c r="C14">
        <v>1992</v>
      </c>
      <c r="D14" s="1">
        <v>12643</v>
      </c>
      <c r="E14" s="3">
        <v>71.494</v>
      </c>
      <c r="F14">
        <v>1992</v>
      </c>
      <c r="G14" s="1">
        <f t="shared" si="0"/>
        <v>18980.94612135284</v>
      </c>
      <c r="H14">
        <v>1.8</v>
      </c>
      <c r="I14" s="1">
        <f t="shared" si="1"/>
        <v>25465.611482763554</v>
      </c>
      <c r="J14" s="1">
        <f t="shared" si="2"/>
        <v>14147.561934868641</v>
      </c>
      <c r="K14" s="1">
        <f t="shared" si="3"/>
        <v>93.63748715988886</v>
      </c>
      <c r="L14" s="11">
        <v>117.03985</v>
      </c>
    </row>
    <row r="15" spans="3:12" ht="12.75">
      <c r="C15">
        <v>1993</v>
      </c>
      <c r="D15" s="1">
        <v>13957</v>
      </c>
      <c r="E15" s="3">
        <v>73.279</v>
      </c>
      <c r="F15">
        <v>1993</v>
      </c>
      <c r="G15" s="1">
        <f t="shared" si="0"/>
        <v>20443.246196045253</v>
      </c>
      <c r="H15">
        <v>1.9</v>
      </c>
      <c r="I15" s="1">
        <f t="shared" si="1"/>
        <v>28179.070221727074</v>
      </c>
      <c r="J15" s="1">
        <f t="shared" si="2"/>
        <v>14831.089590382671</v>
      </c>
      <c r="K15" s="1">
        <f t="shared" si="3"/>
        <v>98.1615042563525</v>
      </c>
      <c r="L15" s="11">
        <v>118.70132</v>
      </c>
    </row>
    <row r="16" spans="3:12" ht="12.75">
      <c r="C16">
        <v>1994</v>
      </c>
      <c r="D16" s="1">
        <v>14356</v>
      </c>
      <c r="E16" s="3">
        <v>74.803</v>
      </c>
      <c r="F16">
        <v>1994</v>
      </c>
      <c r="G16" s="1">
        <f t="shared" si="0"/>
        <v>20599.266125690145</v>
      </c>
      <c r="H16">
        <v>1.8</v>
      </c>
      <c r="I16" s="1">
        <f t="shared" si="1"/>
        <v>27636.815606191136</v>
      </c>
      <c r="J16" s="1">
        <f t="shared" si="2"/>
        <v>15353.786447883964</v>
      </c>
      <c r="K16" s="1">
        <f t="shared" si="3"/>
        <v>101.62104170231783</v>
      </c>
      <c r="L16" s="11">
        <v>122.0048</v>
      </c>
    </row>
    <row r="17" spans="3:12" ht="12.75">
      <c r="C17">
        <v>1995</v>
      </c>
      <c r="D17" s="1">
        <v>14607</v>
      </c>
      <c r="E17" s="3">
        <v>76.356</v>
      </c>
      <c r="F17">
        <v>1995</v>
      </c>
      <c r="G17" s="1">
        <f t="shared" si="0"/>
        <v>20533.130834512023</v>
      </c>
      <c r="H17">
        <v>1.8</v>
      </c>
      <c r="I17" s="1">
        <f t="shared" si="1"/>
        <v>27548.085802119524</v>
      </c>
      <c r="J17" s="1">
        <f t="shared" si="2"/>
        <v>15304.492112288624</v>
      </c>
      <c r="K17" s="1">
        <f t="shared" si="3"/>
        <v>101.29478070147444</v>
      </c>
      <c r="L17" s="11">
        <v>123.85125</v>
      </c>
    </row>
    <row r="18" spans="3:12" ht="12.75">
      <c r="C18">
        <v>1996</v>
      </c>
      <c r="D18" s="1">
        <v>15896</v>
      </c>
      <c r="E18" s="3">
        <v>77.981</v>
      </c>
      <c r="F18">
        <v>1996</v>
      </c>
      <c r="G18" s="1">
        <f t="shared" si="0"/>
        <v>21879.448378451165</v>
      </c>
      <c r="H18">
        <v>1.8</v>
      </c>
      <c r="I18" s="1">
        <f t="shared" si="1"/>
        <v>29354.36033064861</v>
      </c>
      <c r="J18" s="1">
        <f t="shared" si="2"/>
        <v>16307.97796147145</v>
      </c>
      <c r="K18" s="1">
        <f t="shared" si="3"/>
        <v>107.9364829078737</v>
      </c>
      <c r="L18" s="11">
        <v>127.06062</v>
      </c>
    </row>
    <row r="19" spans="3:12" ht="12.75">
      <c r="C19">
        <v>1997</v>
      </c>
      <c r="D19" s="1">
        <v>16008</v>
      </c>
      <c r="E19" s="3">
        <v>79.327</v>
      </c>
      <c r="F19">
        <v>1997</v>
      </c>
      <c r="G19" s="1">
        <f t="shared" si="0"/>
        <v>21659.7460133372</v>
      </c>
      <c r="H19">
        <v>1.8</v>
      </c>
      <c r="I19" s="1">
        <f t="shared" si="1"/>
        <v>29059.598676721227</v>
      </c>
      <c r="J19" s="1">
        <f t="shared" si="2"/>
        <v>16144.221487067349</v>
      </c>
      <c r="K19" s="1">
        <f t="shared" si="3"/>
        <v>106.85263928591573</v>
      </c>
      <c r="L19" s="11">
        <v>131.1851</v>
      </c>
    </row>
    <row r="20" spans="3:12" ht="12.75">
      <c r="C20">
        <v>1998</v>
      </c>
      <c r="D20" s="1">
        <v>16630</v>
      </c>
      <c r="E20" s="3">
        <v>79.935</v>
      </c>
      <c r="F20">
        <v>1998</v>
      </c>
      <c r="G20" s="1">
        <f t="shared" si="0"/>
        <v>22330.198536310752</v>
      </c>
      <c r="H20">
        <v>1.7</v>
      </c>
      <c r="I20" s="1">
        <f t="shared" si="1"/>
        <v>29115.016801313945</v>
      </c>
      <c r="J20" s="1">
        <f t="shared" si="2"/>
        <v>17126.480471361145</v>
      </c>
      <c r="K20" s="1">
        <f t="shared" si="3"/>
        <v>113.3538487135845</v>
      </c>
      <c r="L20" s="11">
        <v>135.43614</v>
      </c>
    </row>
    <row r="21" spans="3:12" ht="12.75">
      <c r="C21">
        <v>1999</v>
      </c>
      <c r="D21" s="1">
        <v>16750</v>
      </c>
      <c r="E21" s="3">
        <v>81.11</v>
      </c>
      <c r="F21">
        <v>1999</v>
      </c>
      <c r="G21" s="1">
        <f t="shared" si="0"/>
        <v>22165.509801504133</v>
      </c>
      <c r="H21">
        <v>1.8</v>
      </c>
      <c r="I21" s="1">
        <f t="shared" si="1"/>
        <v>29738.152003260668</v>
      </c>
      <c r="J21" s="1">
        <f t="shared" si="2"/>
        <v>16521.19555736704</v>
      </c>
      <c r="K21" s="1">
        <f t="shared" si="3"/>
        <v>109.34769142492063</v>
      </c>
      <c r="L21" s="11">
        <v>140.17069</v>
      </c>
    </row>
    <row r="22" spans="3:12" ht="12.75">
      <c r="C22">
        <v>2000</v>
      </c>
      <c r="D22" s="1">
        <v>17940</v>
      </c>
      <c r="E22" s="3">
        <v>83.132</v>
      </c>
      <c r="F22">
        <v>2000</v>
      </c>
      <c r="G22" s="1">
        <f t="shared" si="0"/>
        <v>23162.82490497041</v>
      </c>
      <c r="H22">
        <v>1.8</v>
      </c>
      <c r="I22" s="1">
        <f t="shared" si="1"/>
        <v>31076.190623063365</v>
      </c>
      <c r="J22" s="1">
        <f t="shared" si="2"/>
        <v>17264.550346146312</v>
      </c>
      <c r="K22" s="1">
        <f t="shared" si="3"/>
        <v>114.26768221980153</v>
      </c>
      <c r="L22" s="11">
        <v>144.32113</v>
      </c>
    </row>
    <row r="23" spans="3:12" ht="12.75">
      <c r="C23">
        <v>2001</v>
      </c>
      <c r="D23" s="1">
        <v>18883</v>
      </c>
      <c r="E23" s="3">
        <v>84.736</v>
      </c>
      <c r="F23">
        <v>2001</v>
      </c>
      <c r="G23" s="1">
        <f t="shared" si="0"/>
        <v>23918.852931457703</v>
      </c>
      <c r="H23">
        <v>1.7</v>
      </c>
      <c r="I23" s="1">
        <f t="shared" si="1"/>
        <v>31186.368712089497</v>
      </c>
      <c r="J23" s="1">
        <f t="shared" si="2"/>
        <v>18344.922771817353</v>
      </c>
      <c r="K23" s="1">
        <f t="shared" si="3"/>
        <v>121.41826827854419</v>
      </c>
      <c r="L23" s="11">
        <v>144.28868</v>
      </c>
    </row>
    <row r="24" spans="3:12" ht="12.75">
      <c r="C24">
        <v>2002</v>
      </c>
      <c r="D24" s="1">
        <v>19061</v>
      </c>
      <c r="E24" s="3">
        <v>85.874</v>
      </c>
      <c r="F24">
        <v>2002</v>
      </c>
      <c r="G24" s="1">
        <f t="shared" si="0"/>
        <v>23824.363299718192</v>
      </c>
      <c r="H24">
        <v>1.7</v>
      </c>
      <c r="I24" s="1">
        <f t="shared" si="1"/>
        <v>31063.16930518891</v>
      </c>
      <c r="J24" s="1">
        <f t="shared" si="2"/>
        <v>18272.452532464064</v>
      </c>
      <c r="K24" s="1">
        <f t="shared" si="3"/>
        <v>120.93861453055861</v>
      </c>
      <c r="L24" s="11">
        <v>145.47313</v>
      </c>
    </row>
    <row r="25" spans="3:12" ht="12.75">
      <c r="C25">
        <v>2003</v>
      </c>
      <c r="D25" s="1">
        <v>18492</v>
      </c>
      <c r="E25" s="3">
        <v>87.572</v>
      </c>
      <c r="F25">
        <v>2003</v>
      </c>
      <c r="G25" s="1">
        <f t="shared" si="0"/>
        <v>22665.010825377973</v>
      </c>
      <c r="H25">
        <v>1.8</v>
      </c>
      <c r="I25" s="1">
        <f t="shared" si="1"/>
        <v>30408.302949788256</v>
      </c>
      <c r="J25" s="1">
        <f t="shared" si="2"/>
        <v>16893.501638771253</v>
      </c>
      <c r="K25" s="1">
        <f t="shared" si="3"/>
        <v>111.81184786951013</v>
      </c>
      <c r="L25" s="11">
        <v>148.17627</v>
      </c>
    </row>
    <row r="26" spans="3:12" ht="12.75">
      <c r="C26">
        <v>2004</v>
      </c>
      <c r="D26" s="1">
        <v>17837</v>
      </c>
      <c r="E26" s="3">
        <v>89.703</v>
      </c>
      <c r="F26">
        <v>2004</v>
      </c>
      <c r="G26" s="1">
        <f aca="true" t="shared" si="4" ref="G26:G35">D26/E26*$E$35</f>
        <v>21342.83756396107</v>
      </c>
      <c r="H26">
        <v>1.7</v>
      </c>
      <c r="I26" s="1">
        <f t="shared" si="1"/>
        <v>27827.655596164892</v>
      </c>
      <c r="J26" s="1">
        <f t="shared" si="2"/>
        <v>16369.209174214642</v>
      </c>
      <c r="K26" s="1">
        <f t="shared" si="3"/>
        <v>108.34174968977015</v>
      </c>
      <c r="L26" s="11">
        <v>152.40784</v>
      </c>
    </row>
    <row r="27" spans="3:12" ht="12.75">
      <c r="C27">
        <v>2005</v>
      </c>
      <c r="D27" s="1">
        <v>19120</v>
      </c>
      <c r="E27" s="3">
        <v>92.261</v>
      </c>
      <c r="F27">
        <v>2005</v>
      </c>
      <c r="G27" s="1">
        <f t="shared" si="4"/>
        <v>22243.700805324028</v>
      </c>
      <c r="H27">
        <v>1.7</v>
      </c>
      <c r="I27" s="1">
        <f t="shared" si="1"/>
        <v>29002.2375581353</v>
      </c>
      <c r="J27" s="1">
        <f t="shared" si="2"/>
        <v>17060.13974007959</v>
      </c>
      <c r="K27" s="1">
        <f t="shared" si="3"/>
        <v>112.91476391564174</v>
      </c>
      <c r="L27" s="11">
        <v>156.05205</v>
      </c>
    </row>
    <row r="28" spans="3:12" ht="12.75">
      <c r="C28">
        <v>2006</v>
      </c>
      <c r="D28" s="1">
        <v>20410</v>
      </c>
      <c r="E28" s="3">
        <v>94.729</v>
      </c>
      <c r="F28">
        <v>2006</v>
      </c>
      <c r="G28" s="1">
        <f t="shared" si="4"/>
        <v>23125.832004982636</v>
      </c>
      <c r="H28">
        <v>1.7</v>
      </c>
      <c r="I28" s="1">
        <f t="shared" si="1"/>
        <v>30152.39592583904</v>
      </c>
      <c r="J28" s="1">
        <f t="shared" si="2"/>
        <v>17736.70348578767</v>
      </c>
      <c r="K28" s="1">
        <f t="shared" si="3"/>
        <v>117.3926894651633</v>
      </c>
      <c r="L28" s="11">
        <v>158.70003</v>
      </c>
    </row>
    <row r="29" spans="3:12" ht="12.75">
      <c r="C29">
        <v>2007</v>
      </c>
      <c r="D29" s="1">
        <v>20471</v>
      </c>
      <c r="E29" s="3">
        <v>97.101</v>
      </c>
      <c r="F29">
        <v>2007</v>
      </c>
      <c r="G29" s="1">
        <f t="shared" si="4"/>
        <v>22628.33867828344</v>
      </c>
      <c r="H29">
        <v>1.7</v>
      </c>
      <c r="I29" s="1">
        <f t="shared" si="1"/>
        <v>29503.743987441103</v>
      </c>
      <c r="J29" s="1">
        <f t="shared" si="2"/>
        <v>17355.14352202418</v>
      </c>
      <c r="K29" s="1">
        <f t="shared" si="3"/>
        <v>114.86728499108398</v>
      </c>
      <c r="L29" s="11">
        <v>159.98183</v>
      </c>
    </row>
    <row r="30" spans="3:12" ht="12.75">
      <c r="C30">
        <v>2008</v>
      </c>
      <c r="D30" s="1">
        <v>22304</v>
      </c>
      <c r="E30" s="3">
        <v>100.065</v>
      </c>
      <c r="F30">
        <v>2008</v>
      </c>
      <c r="G30" s="1">
        <f t="shared" si="4"/>
        <v>23924.2246140009</v>
      </c>
      <c r="H30">
        <v>1.7</v>
      </c>
      <c r="I30" s="1">
        <f t="shared" si="1"/>
        <v>31193.372529240616</v>
      </c>
      <c r="J30" s="1">
        <f t="shared" si="2"/>
        <v>18349.042664259185</v>
      </c>
      <c r="K30" s="1">
        <f t="shared" si="3"/>
        <v>121.44553632496789</v>
      </c>
      <c r="L30" s="11">
        <v>158.03154</v>
      </c>
    </row>
    <row r="31" spans="3:12" ht="12.75">
      <c r="C31">
        <v>2009</v>
      </c>
      <c r="D31" s="1">
        <v>21611</v>
      </c>
      <c r="E31" s="3">
        <v>100</v>
      </c>
      <c r="F31">
        <v>2009</v>
      </c>
      <c r="G31" s="1">
        <f t="shared" si="4"/>
        <v>23195.950740000004</v>
      </c>
      <c r="H31">
        <v>1.7</v>
      </c>
      <c r="I31" s="1">
        <f t="shared" si="1"/>
        <v>30243.819571034037</v>
      </c>
      <c r="J31" s="1">
        <f t="shared" si="2"/>
        <v>17790.482100608257</v>
      </c>
      <c r="K31" s="1">
        <f t="shared" si="3"/>
        <v>117.7486302539665</v>
      </c>
      <c r="L31" s="11">
        <v>152.29102</v>
      </c>
    </row>
    <row r="32" spans="3:12" ht="12.75">
      <c r="C32">
        <v>2010</v>
      </c>
      <c r="D32" s="1">
        <v>20953</v>
      </c>
      <c r="E32" s="3">
        <v>101.653</v>
      </c>
      <c r="F32">
        <v>2010</v>
      </c>
      <c r="G32" s="1">
        <f t="shared" si="4"/>
        <v>22123.98357156208</v>
      </c>
      <c r="H32">
        <v>1.7</v>
      </c>
      <c r="I32" s="1">
        <f t="shared" si="1"/>
        <v>28846.14538247828</v>
      </c>
      <c r="J32" s="1">
        <f t="shared" si="2"/>
        <v>16968.32081322252</v>
      </c>
      <c r="K32" s="1">
        <f t="shared" si="3"/>
        <v>112.30704835134911</v>
      </c>
      <c r="L32" s="11">
        <v>154.8676</v>
      </c>
    </row>
    <row r="33" spans="3:12" ht="12.75">
      <c r="C33">
        <v>2011</v>
      </c>
      <c r="D33" s="1">
        <v>22001</v>
      </c>
      <c r="E33" s="3">
        <v>104.149</v>
      </c>
      <c r="F33">
        <v>2011</v>
      </c>
      <c r="G33" s="1">
        <f t="shared" si="4"/>
        <v>22673.8166857099</v>
      </c>
      <c r="H33">
        <v>1.7</v>
      </c>
      <c r="I33" s="1">
        <f t="shared" si="1"/>
        <v>29563.040054520785</v>
      </c>
      <c r="J33" s="1">
        <f t="shared" si="2"/>
        <v>17390.023561482816</v>
      </c>
      <c r="K33" s="1">
        <f t="shared" si="3"/>
        <v>115.09814308960162</v>
      </c>
      <c r="L33" s="11">
        <v>156.20781</v>
      </c>
    </row>
    <row r="34" spans="3:12" ht="12.75">
      <c r="C34">
        <v>2012</v>
      </c>
      <c r="D34" s="2">
        <v>22154</v>
      </c>
      <c r="E34" s="3">
        <v>106.062</v>
      </c>
      <c r="F34">
        <v>2012</v>
      </c>
      <c r="G34" s="1">
        <f t="shared" si="4"/>
        <v>22419.692594897326</v>
      </c>
      <c r="H34">
        <v>1.7</v>
      </c>
      <c r="I34" s="1">
        <f t="shared" si="1"/>
        <v>29231.702777711733</v>
      </c>
      <c r="J34" s="1">
        <f t="shared" si="2"/>
        <v>17195.1192810069</v>
      </c>
      <c r="K34" s="1">
        <f t="shared" si="3"/>
        <v>113.80814364344332</v>
      </c>
      <c r="L34" s="11">
        <v>158.70976</v>
      </c>
    </row>
    <row r="35" spans="3:12" ht="12.75">
      <c r="C35">
        <v>2013</v>
      </c>
      <c r="D35" s="2">
        <v>22393</v>
      </c>
      <c r="E35" s="3">
        <v>107.334</v>
      </c>
      <c r="F35">
        <v>2013</v>
      </c>
      <c r="G35" s="1">
        <f t="shared" si="4"/>
        <v>22393</v>
      </c>
      <c r="H35">
        <v>1.7</v>
      </c>
      <c r="I35" s="1">
        <f t="shared" si="1"/>
        <v>29196.899891940582</v>
      </c>
      <c r="J35" s="1">
        <f t="shared" si="2"/>
        <v>17174.646995259165</v>
      </c>
      <c r="K35" s="1">
        <f t="shared" si="3"/>
        <v>113.6726451453514</v>
      </c>
      <c r="L35" s="11">
        <v>161.09164</v>
      </c>
    </row>
    <row r="39" spans="9:11" ht="12.75">
      <c r="I39" s="8" t="s">
        <v>7</v>
      </c>
      <c r="J39" s="8" t="s">
        <v>15</v>
      </c>
      <c r="K39" s="8" t="s">
        <v>16</v>
      </c>
    </row>
    <row r="40" spans="7:11" ht="12.75">
      <c r="G40" s="6">
        <f>(G12-G6)/G6</f>
        <v>-0.038464102803658896</v>
      </c>
      <c r="I40" s="5" t="s">
        <v>9</v>
      </c>
      <c r="J40" s="6">
        <f>(J12-J6)/J6</f>
        <v>0.013547829051316101</v>
      </c>
      <c r="K40" s="7">
        <f>((J12/J6)^(1/6))-1</f>
        <v>0.002245329945721908</v>
      </c>
    </row>
    <row r="41" spans="7:11" ht="12.75">
      <c r="G41" s="6">
        <f>(G23-G14)/G23</f>
        <v>0.2064441310900241</v>
      </c>
      <c r="I41" s="5" t="s">
        <v>8</v>
      </c>
      <c r="J41" s="6">
        <f>(J23-J14)/J23</f>
        <v>0.228802317085628</v>
      </c>
      <c r="K41" s="7">
        <f>((J23/J14)^(1/9))-1</f>
        <v>0.029288552447146454</v>
      </c>
    </row>
    <row r="42" spans="7:11" ht="12.75">
      <c r="G42" s="6">
        <f>(G35-G23)/G23</f>
        <v>-0.06379289741988106</v>
      </c>
      <c r="I42" s="5" t="s">
        <v>6</v>
      </c>
      <c r="J42" s="6">
        <f>(J35-J23)/J23</f>
        <v>-0.06379289741988126</v>
      </c>
      <c r="K42" s="7">
        <f>((J35/J23)^(1/12))-1</f>
        <v>-0.005478153519050899</v>
      </c>
    </row>
    <row r="43" spans="7:11" ht="12.75">
      <c r="G43" s="6">
        <f>(G35-G31)/G31</f>
        <v>-0.03461598746264641</v>
      </c>
      <c r="I43" s="5" t="s">
        <v>10</v>
      </c>
      <c r="J43" s="6">
        <f>(J35-J31)/J31</f>
        <v>-0.03461598746264645</v>
      </c>
      <c r="K43" s="7">
        <f>((J35/J31)^(1/4))-1</f>
        <v>-0.008768658176407595</v>
      </c>
    </row>
    <row r="44" spans="7:11" ht="12.75">
      <c r="G44" s="6">
        <f>(G35-G6)/G6</f>
        <v>0.04801000549564581</v>
      </c>
      <c r="I44" s="5" t="s">
        <v>5</v>
      </c>
      <c r="J44" s="6">
        <f>(J35-J6)/J6</f>
        <v>0.13672645145351395</v>
      </c>
      <c r="K44" s="7">
        <f>((J35/J6)^(1/29))-1</f>
        <v>0.004428833520082831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Roth</dc:creator>
  <cp:keywords/>
  <dc:description/>
  <cp:lastModifiedBy>Steve Roth</cp:lastModifiedBy>
  <dcterms:created xsi:type="dcterms:W3CDTF">2014-10-10T23:29:14Z</dcterms:created>
  <cp:category/>
  <cp:version/>
  <cp:contentType/>
  <cp:contentStatus/>
</cp:coreProperties>
</file>