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harts/chart10.xml" ContentType="application/vnd.openxmlformats-officedocument.drawingml.chart+xml"/>
  <Override PartName="/xl/drawings/drawing11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8705"/>
  <workbookPr showInkAnnotation="0" autoCompressPictures="0"/>
  <bookViews>
    <workbookView xWindow="17160" yWindow="-32000" windowWidth="22040" windowHeight="13960" firstSheet="1" activeTab="7"/>
  </bookViews>
  <sheets>
    <sheet name="PCE Index" sheetId="5" r:id="rId1"/>
    <sheet name="Investment" sheetId="1" r:id="rId2"/>
    <sheet name="Consumption" sheetId="3" r:id="rId3"/>
    <sheet name="Combined Spending" sheetId="7" r:id="rId4"/>
    <sheet name="Assets" sheetId="4" r:id="rId5"/>
    <sheet name="GDP" sheetId="8" r:id="rId6"/>
    <sheet name="Pers Income" sheetId="9" r:id="rId7"/>
    <sheet name="Correlations" sheetId="6" r:id="rId8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34" i="6" l="1"/>
  <c r="L34" i="6"/>
  <c r="K34" i="6"/>
  <c r="J34" i="6"/>
  <c r="I34" i="6"/>
  <c r="G34" i="6"/>
  <c r="F34" i="6"/>
  <c r="E34" i="6"/>
  <c r="D34" i="6"/>
  <c r="L35" i="6"/>
  <c r="K35" i="6"/>
  <c r="J35" i="6"/>
  <c r="I35" i="6"/>
  <c r="H35" i="6"/>
  <c r="G35" i="6"/>
  <c r="F35" i="6"/>
  <c r="E35" i="6"/>
  <c r="D35" i="6"/>
  <c r="H31" i="6"/>
  <c r="L20" i="6"/>
  <c r="K20" i="6"/>
  <c r="J20" i="6"/>
  <c r="I20" i="6"/>
  <c r="H20" i="6"/>
  <c r="G20" i="6"/>
  <c r="F20" i="6"/>
  <c r="E20" i="6"/>
  <c r="D20" i="6"/>
  <c r="D7" i="6"/>
  <c r="O6" i="6"/>
  <c r="O4" i="6"/>
  <c r="E9" i="7"/>
  <c r="E10" i="7"/>
  <c r="E11" i="7"/>
  <c r="E12" i="7"/>
  <c r="E13" i="7"/>
  <c r="E14" i="7"/>
  <c r="E15" i="7"/>
  <c r="E16" i="7"/>
  <c r="E17" i="7"/>
  <c r="E18" i="7"/>
  <c r="E19" i="7"/>
  <c r="E20" i="7"/>
  <c r="E21" i="7"/>
  <c r="E22" i="7"/>
  <c r="E23" i="7"/>
  <c r="E24" i="7"/>
  <c r="E25" i="7"/>
  <c r="E26" i="7"/>
  <c r="E27" i="7"/>
  <c r="E28" i="7"/>
  <c r="E29" i="7"/>
  <c r="E30" i="7"/>
  <c r="E31" i="7"/>
  <c r="E32" i="7"/>
  <c r="E33" i="7"/>
  <c r="E34" i="7"/>
  <c r="E35" i="7"/>
  <c r="E36" i="7"/>
  <c r="E37" i="7"/>
  <c r="E38" i="7"/>
  <c r="E39" i="7"/>
  <c r="E40" i="7"/>
  <c r="E41" i="7"/>
  <c r="E42" i="7"/>
  <c r="E43" i="7"/>
  <c r="E44" i="7"/>
  <c r="E45" i="7"/>
  <c r="E46" i="7"/>
  <c r="E47" i="7"/>
  <c r="E48" i="7"/>
  <c r="E49" i="7"/>
  <c r="E50" i="7"/>
  <c r="E51" i="7"/>
  <c r="E52" i="7"/>
  <c r="E53" i="7"/>
  <c r="E54" i="7"/>
  <c r="E55" i="7"/>
  <c r="E56" i="7"/>
  <c r="E57" i="7"/>
  <c r="E58" i="7"/>
  <c r="E59" i="7"/>
  <c r="E60" i="7"/>
  <c r="E61" i="7"/>
  <c r="E62" i="7"/>
  <c r="E63" i="7"/>
  <c r="E64" i="7"/>
  <c r="E65" i="7"/>
  <c r="E66" i="7"/>
  <c r="E67" i="7"/>
  <c r="E68" i="7"/>
  <c r="E69" i="7"/>
  <c r="E70" i="7"/>
  <c r="E71" i="7"/>
  <c r="E72" i="7"/>
  <c r="E73" i="7"/>
  <c r="E74" i="7"/>
  <c r="E75" i="7"/>
  <c r="E76" i="7"/>
  <c r="E77" i="7"/>
  <c r="E78" i="7"/>
  <c r="E79" i="7"/>
  <c r="E80" i="7"/>
  <c r="E81" i="7"/>
  <c r="E82" i="7"/>
  <c r="E83" i="7"/>
  <c r="E84" i="7"/>
  <c r="E85" i="7"/>
  <c r="E86" i="7"/>
  <c r="E87" i="7"/>
  <c r="E88" i="7"/>
  <c r="E89" i="7"/>
  <c r="E90" i="7"/>
  <c r="E91" i="7"/>
  <c r="E92" i="7"/>
  <c r="E93" i="7"/>
  <c r="E94" i="7"/>
  <c r="E95" i="7"/>
  <c r="E96" i="7"/>
  <c r="E97" i="7"/>
  <c r="E98" i="7"/>
  <c r="E99" i="7"/>
  <c r="E100" i="7"/>
  <c r="E101" i="7"/>
  <c r="E102" i="7"/>
  <c r="E103" i="7"/>
  <c r="E104" i="7"/>
  <c r="E105" i="7"/>
  <c r="E106" i="7"/>
  <c r="E107" i="7"/>
  <c r="E108" i="7"/>
  <c r="E109" i="7"/>
  <c r="E110" i="7"/>
  <c r="E111" i="7"/>
  <c r="E112" i="7"/>
  <c r="E113" i="7"/>
  <c r="E114" i="7"/>
  <c r="E115" i="7"/>
  <c r="E116" i="7"/>
  <c r="E117" i="7"/>
  <c r="E118" i="7"/>
  <c r="E119" i="7"/>
  <c r="E120" i="7"/>
  <c r="E121" i="7"/>
  <c r="E122" i="7"/>
  <c r="E123" i="7"/>
  <c r="E124" i="7"/>
  <c r="E125" i="7"/>
  <c r="E126" i="7"/>
  <c r="E127" i="7"/>
  <c r="E128" i="7"/>
  <c r="E129" i="7"/>
  <c r="E130" i="7"/>
  <c r="E131" i="7"/>
  <c r="E132" i="7"/>
  <c r="E133" i="7"/>
  <c r="E134" i="7"/>
  <c r="E135" i="7"/>
  <c r="E136" i="7"/>
  <c r="E137" i="7"/>
  <c r="E138" i="7"/>
  <c r="E139" i="7"/>
  <c r="E140" i="7"/>
  <c r="E141" i="7"/>
  <c r="E142" i="7"/>
  <c r="E143" i="7"/>
  <c r="E144" i="7"/>
  <c r="E145" i="7"/>
  <c r="E146" i="7"/>
  <c r="E147" i="7"/>
  <c r="E148" i="7"/>
  <c r="E149" i="7"/>
  <c r="E150" i="7"/>
  <c r="E151" i="7"/>
  <c r="E152" i="7"/>
  <c r="E153" i="7"/>
  <c r="E154" i="7"/>
  <c r="E155" i="7"/>
  <c r="E156" i="7"/>
  <c r="E157" i="7"/>
  <c r="E158" i="7"/>
  <c r="E159" i="7"/>
  <c r="E160" i="7"/>
  <c r="E161" i="7"/>
  <c r="E162" i="7"/>
  <c r="E163" i="7"/>
  <c r="E164" i="7"/>
  <c r="E165" i="7"/>
  <c r="E166" i="7"/>
  <c r="E167" i="7"/>
  <c r="E168" i="7"/>
  <c r="E169" i="7"/>
  <c r="E170" i="7"/>
  <c r="E171" i="7"/>
  <c r="E172" i="7"/>
  <c r="E173" i="7"/>
  <c r="E174" i="7"/>
  <c r="E175" i="7"/>
  <c r="E176" i="7"/>
  <c r="E177" i="7"/>
  <c r="E178" i="7"/>
  <c r="E179" i="7"/>
  <c r="E180" i="7"/>
  <c r="E181" i="7"/>
  <c r="E182" i="7"/>
  <c r="E183" i="7"/>
  <c r="E184" i="7"/>
  <c r="E185" i="7"/>
  <c r="E186" i="7"/>
  <c r="E187" i="7"/>
  <c r="E188" i="7"/>
  <c r="E189" i="7"/>
  <c r="E190" i="7"/>
  <c r="E191" i="7"/>
  <c r="E192" i="7"/>
  <c r="E193" i="7"/>
  <c r="E194" i="7"/>
  <c r="E195" i="7"/>
  <c r="E196" i="7"/>
  <c r="E197" i="7"/>
  <c r="E198" i="7"/>
  <c r="E199" i="7"/>
  <c r="E200" i="7"/>
  <c r="E201" i="7"/>
  <c r="E202" i="7"/>
  <c r="E203" i="7"/>
  <c r="E204" i="7"/>
  <c r="E205" i="7"/>
  <c r="E206" i="7"/>
  <c r="E207" i="7"/>
  <c r="E208" i="7"/>
  <c r="E209" i="7"/>
  <c r="E210" i="7"/>
  <c r="E211" i="7"/>
  <c r="E212" i="7"/>
  <c r="E213" i="7"/>
  <c r="E214" i="7"/>
  <c r="E215" i="7"/>
  <c r="E216" i="7"/>
  <c r="E217" i="7"/>
  <c r="E218" i="7"/>
  <c r="E219" i="7"/>
  <c r="E220" i="7"/>
  <c r="E221" i="7"/>
  <c r="E222" i="7"/>
  <c r="E223" i="7"/>
  <c r="E224" i="7"/>
  <c r="E225" i="7"/>
  <c r="E226" i="7"/>
  <c r="E227" i="7"/>
  <c r="E228" i="7"/>
  <c r="E229" i="7"/>
  <c r="E230" i="7"/>
  <c r="E231" i="7"/>
  <c r="E232" i="7"/>
  <c r="E233" i="7"/>
  <c r="E234" i="7"/>
  <c r="E235" i="7"/>
  <c r="E236" i="7"/>
  <c r="E237" i="7"/>
  <c r="E238" i="7"/>
  <c r="E239" i="7"/>
  <c r="E240" i="7"/>
  <c r="E241" i="7"/>
  <c r="E242" i="7"/>
  <c r="E243" i="7"/>
  <c r="E244" i="7"/>
  <c r="E245" i="7"/>
  <c r="E246" i="7"/>
  <c r="E247" i="7"/>
  <c r="E248" i="7"/>
  <c r="E249" i="7"/>
  <c r="E250" i="7"/>
  <c r="E251" i="7"/>
  <c r="E252" i="7"/>
  <c r="E253" i="7"/>
  <c r="E254" i="7"/>
  <c r="E255" i="7"/>
  <c r="E256" i="7"/>
  <c r="E257" i="7"/>
  <c r="E258" i="7"/>
  <c r="E259" i="7"/>
  <c r="E260" i="7"/>
  <c r="E261" i="7"/>
  <c r="E262" i="7"/>
  <c r="E263" i="7"/>
  <c r="E264" i="7"/>
  <c r="E265" i="7"/>
  <c r="E266" i="7"/>
  <c r="E267" i="7"/>
  <c r="E268" i="7"/>
  <c r="E269" i="7"/>
  <c r="E270" i="7"/>
  <c r="E271" i="7"/>
  <c r="E272" i="7"/>
  <c r="E273" i="7"/>
  <c r="E274" i="7"/>
  <c r="E8" i="7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H40" i="4"/>
  <c r="H41" i="4"/>
  <c r="H42" i="4"/>
  <c r="H43" i="4"/>
  <c r="H44" i="4"/>
  <c r="H45" i="4"/>
  <c r="H46" i="4"/>
  <c r="H47" i="4"/>
  <c r="H48" i="4"/>
  <c r="H49" i="4"/>
  <c r="H50" i="4"/>
  <c r="H51" i="4"/>
  <c r="H52" i="4"/>
  <c r="H53" i="4"/>
  <c r="H54" i="4"/>
  <c r="H55" i="4"/>
  <c r="H56" i="4"/>
  <c r="H57" i="4"/>
  <c r="H58" i="4"/>
  <c r="H59" i="4"/>
  <c r="H60" i="4"/>
  <c r="H61" i="4"/>
  <c r="H62" i="4"/>
  <c r="H63" i="4"/>
  <c r="H64" i="4"/>
  <c r="H65" i="4"/>
  <c r="H66" i="4"/>
  <c r="H67" i="4"/>
  <c r="H68" i="4"/>
  <c r="H69" i="4"/>
  <c r="H70" i="4"/>
  <c r="H71" i="4"/>
  <c r="H72" i="4"/>
  <c r="H73" i="4"/>
  <c r="H74" i="4"/>
  <c r="H75" i="4"/>
  <c r="H76" i="4"/>
  <c r="H77" i="4"/>
  <c r="H78" i="4"/>
  <c r="H79" i="4"/>
  <c r="H80" i="4"/>
  <c r="H81" i="4"/>
  <c r="H82" i="4"/>
  <c r="H83" i="4"/>
  <c r="H84" i="4"/>
  <c r="H85" i="4"/>
  <c r="H86" i="4"/>
  <c r="H87" i="4"/>
  <c r="H88" i="4"/>
  <c r="H89" i="4"/>
  <c r="H90" i="4"/>
  <c r="H91" i="4"/>
  <c r="H92" i="4"/>
  <c r="H93" i="4"/>
  <c r="H94" i="4"/>
  <c r="H95" i="4"/>
  <c r="H96" i="4"/>
  <c r="H97" i="4"/>
  <c r="H98" i="4"/>
  <c r="H99" i="4"/>
  <c r="H100" i="4"/>
  <c r="H101" i="4"/>
  <c r="H102" i="4"/>
  <c r="H103" i="4"/>
  <c r="H104" i="4"/>
  <c r="H105" i="4"/>
  <c r="H106" i="4"/>
  <c r="H107" i="4"/>
  <c r="H108" i="4"/>
  <c r="H109" i="4"/>
  <c r="H110" i="4"/>
  <c r="H111" i="4"/>
  <c r="H112" i="4"/>
  <c r="H113" i="4"/>
  <c r="H114" i="4"/>
  <c r="H115" i="4"/>
  <c r="H116" i="4"/>
  <c r="H117" i="4"/>
  <c r="H118" i="4"/>
  <c r="H119" i="4"/>
  <c r="H120" i="4"/>
  <c r="H121" i="4"/>
  <c r="H122" i="4"/>
  <c r="H123" i="4"/>
  <c r="H124" i="4"/>
  <c r="H125" i="4"/>
  <c r="H126" i="4"/>
  <c r="H127" i="4"/>
  <c r="H128" i="4"/>
  <c r="H129" i="4"/>
  <c r="H130" i="4"/>
  <c r="H131" i="4"/>
  <c r="H132" i="4"/>
  <c r="H133" i="4"/>
  <c r="H134" i="4"/>
  <c r="H135" i="4"/>
  <c r="H136" i="4"/>
  <c r="H137" i="4"/>
  <c r="H138" i="4"/>
  <c r="H139" i="4"/>
  <c r="H140" i="4"/>
  <c r="H141" i="4"/>
  <c r="H142" i="4"/>
  <c r="H143" i="4"/>
  <c r="H144" i="4"/>
  <c r="H145" i="4"/>
  <c r="H146" i="4"/>
  <c r="H147" i="4"/>
  <c r="H148" i="4"/>
  <c r="H149" i="4"/>
  <c r="H150" i="4"/>
  <c r="H151" i="4"/>
  <c r="H152" i="4"/>
  <c r="H153" i="4"/>
  <c r="H154" i="4"/>
  <c r="H155" i="4"/>
  <c r="H156" i="4"/>
  <c r="H157" i="4"/>
  <c r="H158" i="4"/>
  <c r="H159" i="4"/>
  <c r="H160" i="4"/>
  <c r="H161" i="4"/>
  <c r="H162" i="4"/>
  <c r="H163" i="4"/>
  <c r="H164" i="4"/>
  <c r="H165" i="4"/>
  <c r="H166" i="4"/>
  <c r="H167" i="4"/>
  <c r="H168" i="4"/>
  <c r="H169" i="4"/>
  <c r="H170" i="4"/>
  <c r="H171" i="4"/>
  <c r="H172" i="4"/>
  <c r="H173" i="4"/>
  <c r="H174" i="4"/>
  <c r="H175" i="4"/>
  <c r="H176" i="4"/>
  <c r="H177" i="4"/>
  <c r="H178" i="4"/>
  <c r="H179" i="4"/>
  <c r="H180" i="4"/>
  <c r="H181" i="4"/>
  <c r="H182" i="4"/>
  <c r="H183" i="4"/>
  <c r="H184" i="4"/>
  <c r="H185" i="4"/>
  <c r="H186" i="4"/>
  <c r="H187" i="4"/>
  <c r="H188" i="4"/>
  <c r="H189" i="4"/>
  <c r="H190" i="4"/>
  <c r="H191" i="4"/>
  <c r="H192" i="4"/>
  <c r="H193" i="4"/>
  <c r="H194" i="4"/>
  <c r="H195" i="4"/>
  <c r="H196" i="4"/>
  <c r="H197" i="4"/>
  <c r="H198" i="4"/>
  <c r="H199" i="4"/>
  <c r="H200" i="4"/>
  <c r="H201" i="4"/>
  <c r="H202" i="4"/>
  <c r="H203" i="4"/>
  <c r="H204" i="4"/>
  <c r="H205" i="4"/>
  <c r="H206" i="4"/>
  <c r="H207" i="4"/>
  <c r="H208" i="4"/>
  <c r="H209" i="4"/>
  <c r="H210" i="4"/>
  <c r="H211" i="4"/>
  <c r="H212" i="4"/>
  <c r="H213" i="4"/>
  <c r="H214" i="4"/>
  <c r="H215" i="4"/>
  <c r="H216" i="4"/>
  <c r="H217" i="4"/>
  <c r="H218" i="4"/>
  <c r="H219" i="4"/>
  <c r="H220" i="4"/>
  <c r="H221" i="4"/>
  <c r="H222" i="4"/>
  <c r="H223" i="4"/>
  <c r="H224" i="4"/>
  <c r="H225" i="4"/>
  <c r="H226" i="4"/>
  <c r="H227" i="4"/>
  <c r="H228" i="4"/>
  <c r="H229" i="4"/>
  <c r="H230" i="4"/>
  <c r="H231" i="4"/>
  <c r="H232" i="4"/>
  <c r="H233" i="4"/>
  <c r="H234" i="4"/>
  <c r="H235" i="4"/>
  <c r="H236" i="4"/>
  <c r="H237" i="4"/>
  <c r="H238" i="4"/>
  <c r="H239" i="4"/>
  <c r="H240" i="4"/>
  <c r="H241" i="4"/>
  <c r="H242" i="4"/>
  <c r="H243" i="4"/>
  <c r="H244" i="4"/>
  <c r="H245" i="4"/>
  <c r="H246" i="4"/>
  <c r="H247" i="4"/>
  <c r="H248" i="4"/>
  <c r="H249" i="4"/>
  <c r="H250" i="4"/>
  <c r="H251" i="4"/>
  <c r="H252" i="4"/>
  <c r="H253" i="4"/>
  <c r="H254" i="4"/>
  <c r="H255" i="4"/>
  <c r="H256" i="4"/>
  <c r="H257" i="4"/>
  <c r="H258" i="4"/>
  <c r="H259" i="4"/>
  <c r="H260" i="4"/>
  <c r="H261" i="4"/>
  <c r="H262" i="4"/>
  <c r="H263" i="4"/>
  <c r="H264" i="4"/>
  <c r="H265" i="4"/>
  <c r="H266" i="4"/>
  <c r="H267" i="4"/>
  <c r="H268" i="4"/>
  <c r="H269" i="4"/>
  <c r="H270" i="4"/>
  <c r="H271" i="4"/>
  <c r="H272" i="4"/>
  <c r="H273" i="4"/>
  <c r="H274" i="4"/>
  <c r="H275" i="4"/>
  <c r="H276" i="4"/>
  <c r="H277" i="4"/>
  <c r="H278" i="4"/>
  <c r="H12" i="4"/>
  <c r="D31" i="6"/>
  <c r="D30" i="6"/>
  <c r="L30" i="6"/>
  <c r="K30" i="6"/>
  <c r="J30" i="6"/>
  <c r="I30" i="6"/>
  <c r="H30" i="6"/>
  <c r="G30" i="6"/>
  <c r="F30" i="6"/>
  <c r="E30" i="6"/>
  <c r="L31" i="6"/>
  <c r="K31" i="6"/>
  <c r="J31" i="6"/>
  <c r="I31" i="6"/>
  <c r="G31" i="6"/>
  <c r="F31" i="6"/>
  <c r="E31" i="6"/>
  <c r="D26" i="6"/>
  <c r="D25" i="6"/>
  <c r="L26" i="6"/>
  <c r="K26" i="6"/>
  <c r="J26" i="6"/>
  <c r="I26" i="6"/>
  <c r="H26" i="6"/>
  <c r="G26" i="6"/>
  <c r="F26" i="6"/>
  <c r="E26" i="6"/>
  <c r="L25" i="6"/>
  <c r="K25" i="6"/>
  <c r="J25" i="6"/>
  <c r="I25" i="6"/>
  <c r="H25" i="6"/>
  <c r="G25" i="6"/>
  <c r="F25" i="6"/>
  <c r="E25" i="6"/>
  <c r="O46" i="6"/>
  <c r="O47" i="6"/>
  <c r="O48" i="6"/>
  <c r="O49" i="6"/>
  <c r="O50" i="6"/>
  <c r="O51" i="6"/>
  <c r="O52" i="6"/>
  <c r="O53" i="6"/>
  <c r="O54" i="6"/>
  <c r="O55" i="6"/>
  <c r="O56" i="6"/>
  <c r="O57" i="6"/>
  <c r="O58" i="6"/>
  <c r="O59" i="6"/>
  <c r="O60" i="6"/>
  <c r="O61" i="6"/>
  <c r="O62" i="6"/>
  <c r="O63" i="6"/>
  <c r="O64" i="6"/>
  <c r="O65" i="6"/>
  <c r="O66" i="6"/>
  <c r="O67" i="6"/>
  <c r="O68" i="6"/>
  <c r="O69" i="6"/>
  <c r="O70" i="6"/>
  <c r="O71" i="6"/>
  <c r="O72" i="6"/>
  <c r="O73" i="6"/>
  <c r="O74" i="6"/>
  <c r="O75" i="6"/>
  <c r="O76" i="6"/>
  <c r="O77" i="6"/>
  <c r="O78" i="6"/>
  <c r="O79" i="6"/>
  <c r="O80" i="6"/>
  <c r="O81" i="6"/>
  <c r="O82" i="6"/>
  <c r="O83" i="6"/>
  <c r="O84" i="6"/>
  <c r="O85" i="6"/>
  <c r="O86" i="6"/>
  <c r="O87" i="6"/>
  <c r="O88" i="6"/>
  <c r="O89" i="6"/>
  <c r="O90" i="6"/>
  <c r="O91" i="6"/>
  <c r="O92" i="6"/>
  <c r="O93" i="6"/>
  <c r="O94" i="6"/>
  <c r="O95" i="6"/>
  <c r="O96" i="6"/>
  <c r="O97" i="6"/>
  <c r="O98" i="6"/>
  <c r="O99" i="6"/>
  <c r="O100" i="6"/>
  <c r="O101" i="6"/>
  <c r="O102" i="6"/>
  <c r="O103" i="6"/>
  <c r="O104" i="6"/>
  <c r="O105" i="6"/>
  <c r="O106" i="6"/>
  <c r="O107" i="6"/>
  <c r="O108" i="6"/>
  <c r="O109" i="6"/>
  <c r="O110" i="6"/>
  <c r="O111" i="6"/>
  <c r="O112" i="6"/>
  <c r="O113" i="6"/>
  <c r="O114" i="6"/>
  <c r="O115" i="6"/>
  <c r="O116" i="6"/>
  <c r="O117" i="6"/>
  <c r="O118" i="6"/>
  <c r="O119" i="6"/>
  <c r="O120" i="6"/>
  <c r="O121" i="6"/>
  <c r="O122" i="6"/>
  <c r="O123" i="6"/>
  <c r="O124" i="6"/>
  <c r="O125" i="6"/>
  <c r="O126" i="6"/>
  <c r="O127" i="6"/>
  <c r="O128" i="6"/>
  <c r="O129" i="6"/>
  <c r="O130" i="6"/>
  <c r="O131" i="6"/>
  <c r="O132" i="6"/>
  <c r="O133" i="6"/>
  <c r="O134" i="6"/>
  <c r="O135" i="6"/>
  <c r="O136" i="6"/>
  <c r="O137" i="6"/>
  <c r="O138" i="6"/>
  <c r="O139" i="6"/>
  <c r="O140" i="6"/>
  <c r="O141" i="6"/>
  <c r="O142" i="6"/>
  <c r="O143" i="6"/>
  <c r="O144" i="6"/>
  <c r="O145" i="6"/>
  <c r="O146" i="6"/>
  <c r="O147" i="6"/>
  <c r="O148" i="6"/>
  <c r="O149" i="6"/>
  <c r="O150" i="6"/>
  <c r="O151" i="6"/>
  <c r="O152" i="6"/>
  <c r="O153" i="6"/>
  <c r="O154" i="6"/>
  <c r="O155" i="6"/>
  <c r="O156" i="6"/>
  <c r="O157" i="6"/>
  <c r="O158" i="6"/>
  <c r="O159" i="6"/>
  <c r="O160" i="6"/>
  <c r="O161" i="6"/>
  <c r="O162" i="6"/>
  <c r="O163" i="6"/>
  <c r="O164" i="6"/>
  <c r="O165" i="6"/>
  <c r="O166" i="6"/>
  <c r="O167" i="6"/>
  <c r="O168" i="6"/>
  <c r="O169" i="6"/>
  <c r="O170" i="6"/>
  <c r="O171" i="6"/>
  <c r="O172" i="6"/>
  <c r="O173" i="6"/>
  <c r="O174" i="6"/>
  <c r="O175" i="6"/>
  <c r="O176" i="6"/>
  <c r="O177" i="6"/>
  <c r="O178" i="6"/>
  <c r="O179" i="6"/>
  <c r="O180" i="6"/>
  <c r="O181" i="6"/>
  <c r="O182" i="6"/>
  <c r="O183" i="6"/>
  <c r="O184" i="6"/>
  <c r="O185" i="6"/>
  <c r="O186" i="6"/>
  <c r="O187" i="6"/>
  <c r="O188" i="6"/>
  <c r="O189" i="6"/>
  <c r="O190" i="6"/>
  <c r="O191" i="6"/>
  <c r="O192" i="6"/>
  <c r="O193" i="6"/>
  <c r="O194" i="6"/>
  <c r="O195" i="6"/>
  <c r="O196" i="6"/>
  <c r="O197" i="6"/>
  <c r="O198" i="6"/>
  <c r="O199" i="6"/>
  <c r="O200" i="6"/>
  <c r="O201" i="6"/>
  <c r="O202" i="6"/>
  <c r="O203" i="6"/>
  <c r="O204" i="6"/>
  <c r="O205" i="6"/>
  <c r="O206" i="6"/>
  <c r="O207" i="6"/>
  <c r="O208" i="6"/>
  <c r="O209" i="6"/>
  <c r="O210" i="6"/>
  <c r="O211" i="6"/>
  <c r="O212" i="6"/>
  <c r="O213" i="6"/>
  <c r="O214" i="6"/>
  <c r="O215" i="6"/>
  <c r="O216" i="6"/>
  <c r="O217" i="6"/>
  <c r="O218" i="6"/>
  <c r="O219" i="6"/>
  <c r="O220" i="6"/>
  <c r="O221" i="6"/>
  <c r="O222" i="6"/>
  <c r="O223" i="6"/>
  <c r="O224" i="6"/>
  <c r="O225" i="6"/>
  <c r="O226" i="6"/>
  <c r="O227" i="6"/>
  <c r="O228" i="6"/>
  <c r="O229" i="6"/>
  <c r="O230" i="6"/>
  <c r="O231" i="6"/>
  <c r="O232" i="6"/>
  <c r="O233" i="6"/>
  <c r="O234" i="6"/>
  <c r="O235" i="6"/>
  <c r="O236" i="6"/>
  <c r="O237" i="6"/>
  <c r="O238" i="6"/>
  <c r="O239" i="6"/>
  <c r="O240" i="6"/>
  <c r="O241" i="6"/>
  <c r="O242" i="6"/>
  <c r="O243" i="6"/>
  <c r="O244" i="6"/>
  <c r="O245" i="6"/>
  <c r="O246" i="6"/>
  <c r="O247" i="6"/>
  <c r="O248" i="6"/>
  <c r="O249" i="6"/>
  <c r="O250" i="6"/>
  <c r="O251" i="6"/>
  <c r="O252" i="6"/>
  <c r="O253" i="6"/>
  <c r="O254" i="6"/>
  <c r="O255" i="6"/>
  <c r="O256" i="6"/>
  <c r="O257" i="6"/>
  <c r="O258" i="6"/>
  <c r="O259" i="6"/>
  <c r="O260" i="6"/>
  <c r="O261" i="6"/>
  <c r="O262" i="6"/>
  <c r="O263" i="6"/>
  <c r="O264" i="6"/>
  <c r="O265" i="6"/>
  <c r="O266" i="6"/>
  <c r="O267" i="6"/>
  <c r="O268" i="6"/>
  <c r="O269" i="6"/>
  <c r="O270" i="6"/>
  <c r="O271" i="6"/>
  <c r="O272" i="6"/>
  <c r="O273" i="6"/>
  <c r="O274" i="6"/>
  <c r="O275" i="6"/>
  <c r="O276" i="6"/>
  <c r="O277" i="6"/>
  <c r="O278" i="6"/>
  <c r="O45" i="6"/>
  <c r="N45" i="6"/>
  <c r="N46" i="6"/>
  <c r="N47" i="6"/>
  <c r="N48" i="6"/>
  <c r="N49" i="6"/>
  <c r="N50" i="6"/>
  <c r="N51" i="6"/>
  <c r="N52" i="6"/>
  <c r="N53" i="6"/>
  <c r="N54" i="6"/>
  <c r="N55" i="6"/>
  <c r="N56" i="6"/>
  <c r="N57" i="6"/>
  <c r="N58" i="6"/>
  <c r="N59" i="6"/>
  <c r="N60" i="6"/>
  <c r="N61" i="6"/>
  <c r="N62" i="6"/>
  <c r="N63" i="6"/>
  <c r="N64" i="6"/>
  <c r="N65" i="6"/>
  <c r="N66" i="6"/>
  <c r="N67" i="6"/>
  <c r="N68" i="6"/>
  <c r="N69" i="6"/>
  <c r="N70" i="6"/>
  <c r="N71" i="6"/>
  <c r="N72" i="6"/>
  <c r="N73" i="6"/>
  <c r="N74" i="6"/>
  <c r="N75" i="6"/>
  <c r="N76" i="6"/>
  <c r="N77" i="6"/>
  <c r="N78" i="6"/>
  <c r="N79" i="6"/>
  <c r="N80" i="6"/>
  <c r="N81" i="6"/>
  <c r="N82" i="6"/>
  <c r="N83" i="6"/>
  <c r="N84" i="6"/>
  <c r="N85" i="6"/>
  <c r="N86" i="6"/>
  <c r="N87" i="6"/>
  <c r="N88" i="6"/>
  <c r="N89" i="6"/>
  <c r="N90" i="6"/>
  <c r="N91" i="6"/>
  <c r="N92" i="6"/>
  <c r="N93" i="6"/>
  <c r="N94" i="6"/>
  <c r="N95" i="6"/>
  <c r="N96" i="6"/>
  <c r="N97" i="6"/>
  <c r="N98" i="6"/>
  <c r="N99" i="6"/>
  <c r="N100" i="6"/>
  <c r="N101" i="6"/>
  <c r="N102" i="6"/>
  <c r="N103" i="6"/>
  <c r="N104" i="6"/>
  <c r="N105" i="6"/>
  <c r="N106" i="6"/>
  <c r="N107" i="6"/>
  <c r="N108" i="6"/>
  <c r="N109" i="6"/>
  <c r="N110" i="6"/>
  <c r="N111" i="6"/>
  <c r="N112" i="6"/>
  <c r="N113" i="6"/>
  <c r="N114" i="6"/>
  <c r="N115" i="6"/>
  <c r="N116" i="6"/>
  <c r="N117" i="6"/>
  <c r="N118" i="6"/>
  <c r="N119" i="6"/>
  <c r="N120" i="6"/>
  <c r="N121" i="6"/>
  <c r="N122" i="6"/>
  <c r="N123" i="6"/>
  <c r="N124" i="6"/>
  <c r="N125" i="6"/>
  <c r="N126" i="6"/>
  <c r="N127" i="6"/>
  <c r="N128" i="6"/>
  <c r="N129" i="6"/>
  <c r="N130" i="6"/>
  <c r="N131" i="6"/>
  <c r="N132" i="6"/>
  <c r="N133" i="6"/>
  <c r="N134" i="6"/>
  <c r="N135" i="6"/>
  <c r="N136" i="6"/>
  <c r="N137" i="6"/>
  <c r="N138" i="6"/>
  <c r="N139" i="6"/>
  <c r="N140" i="6"/>
  <c r="N141" i="6"/>
  <c r="N142" i="6"/>
  <c r="N143" i="6"/>
  <c r="N144" i="6"/>
  <c r="N145" i="6"/>
  <c r="N146" i="6"/>
  <c r="N147" i="6"/>
  <c r="N148" i="6"/>
  <c r="N149" i="6"/>
  <c r="N150" i="6"/>
  <c r="N151" i="6"/>
  <c r="N152" i="6"/>
  <c r="N153" i="6"/>
  <c r="N154" i="6"/>
  <c r="N155" i="6"/>
  <c r="N156" i="6"/>
  <c r="N157" i="6"/>
  <c r="N158" i="6"/>
  <c r="N159" i="6"/>
  <c r="N160" i="6"/>
  <c r="N161" i="6"/>
  <c r="N162" i="6"/>
  <c r="N163" i="6"/>
  <c r="N164" i="6"/>
  <c r="N165" i="6"/>
  <c r="N166" i="6"/>
  <c r="N167" i="6"/>
  <c r="N168" i="6"/>
  <c r="N169" i="6"/>
  <c r="N170" i="6"/>
  <c r="N171" i="6"/>
  <c r="N172" i="6"/>
  <c r="N173" i="6"/>
  <c r="N174" i="6"/>
  <c r="N175" i="6"/>
  <c r="N176" i="6"/>
  <c r="N177" i="6"/>
  <c r="N178" i="6"/>
  <c r="N179" i="6"/>
  <c r="N180" i="6"/>
  <c r="N181" i="6"/>
  <c r="N182" i="6"/>
  <c r="N183" i="6"/>
  <c r="N184" i="6"/>
  <c r="N185" i="6"/>
  <c r="N186" i="6"/>
  <c r="N187" i="6"/>
  <c r="N188" i="6"/>
  <c r="N189" i="6"/>
  <c r="N190" i="6"/>
  <c r="N191" i="6"/>
  <c r="N192" i="6"/>
  <c r="N193" i="6"/>
  <c r="N194" i="6"/>
  <c r="N195" i="6"/>
  <c r="N196" i="6"/>
  <c r="N197" i="6"/>
  <c r="N198" i="6"/>
  <c r="N199" i="6"/>
  <c r="N200" i="6"/>
  <c r="N201" i="6"/>
  <c r="N202" i="6"/>
  <c r="N203" i="6"/>
  <c r="N204" i="6"/>
  <c r="N205" i="6"/>
  <c r="N206" i="6"/>
  <c r="N207" i="6"/>
  <c r="N208" i="6"/>
  <c r="N209" i="6"/>
  <c r="N210" i="6"/>
  <c r="N211" i="6"/>
  <c r="N212" i="6"/>
  <c r="N213" i="6"/>
  <c r="N214" i="6"/>
  <c r="N215" i="6"/>
  <c r="N216" i="6"/>
  <c r="N217" i="6"/>
  <c r="N218" i="6"/>
  <c r="N219" i="6"/>
  <c r="N220" i="6"/>
  <c r="N221" i="6"/>
  <c r="N222" i="6"/>
  <c r="N223" i="6"/>
  <c r="N224" i="6"/>
  <c r="N225" i="6"/>
  <c r="N226" i="6"/>
  <c r="N227" i="6"/>
  <c r="N228" i="6"/>
  <c r="N229" i="6"/>
  <c r="N230" i="6"/>
  <c r="N231" i="6"/>
  <c r="N232" i="6"/>
  <c r="N233" i="6"/>
  <c r="N234" i="6"/>
  <c r="N235" i="6"/>
  <c r="N236" i="6"/>
  <c r="N237" i="6"/>
  <c r="N238" i="6"/>
  <c r="N239" i="6"/>
  <c r="N240" i="6"/>
  <c r="N241" i="6"/>
  <c r="N242" i="6"/>
  <c r="N243" i="6"/>
  <c r="N244" i="6"/>
  <c r="N245" i="6"/>
  <c r="N246" i="6"/>
  <c r="N247" i="6"/>
  <c r="N248" i="6"/>
  <c r="N249" i="6"/>
  <c r="N250" i="6"/>
  <c r="N251" i="6"/>
  <c r="N252" i="6"/>
  <c r="N253" i="6"/>
  <c r="N254" i="6"/>
  <c r="N255" i="6"/>
  <c r="N256" i="6"/>
  <c r="N257" i="6"/>
  <c r="N258" i="6"/>
  <c r="N259" i="6"/>
  <c r="N260" i="6"/>
  <c r="N261" i="6"/>
  <c r="N262" i="6"/>
  <c r="N263" i="6"/>
  <c r="N264" i="6"/>
  <c r="N265" i="6"/>
  <c r="N266" i="6"/>
  <c r="N267" i="6"/>
  <c r="N268" i="6"/>
  <c r="N269" i="6"/>
  <c r="N270" i="6"/>
  <c r="N271" i="6"/>
  <c r="N272" i="6"/>
  <c r="N273" i="6"/>
  <c r="N274" i="6"/>
  <c r="N275" i="6"/>
  <c r="N276" i="6"/>
  <c r="N277" i="6"/>
  <c r="N278" i="6"/>
  <c r="G251" i="3"/>
  <c r="B12" i="7"/>
  <c r="D12" i="7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61" i="1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G106" i="3"/>
  <c r="G107" i="3"/>
  <c r="G108" i="3"/>
  <c r="G109" i="3"/>
  <c r="G110" i="3"/>
  <c r="G111" i="3"/>
  <c r="G112" i="3"/>
  <c r="G113" i="3"/>
  <c r="G114" i="3"/>
  <c r="G115" i="3"/>
  <c r="G116" i="3"/>
  <c r="G117" i="3"/>
  <c r="G118" i="3"/>
  <c r="G119" i="3"/>
  <c r="G120" i="3"/>
  <c r="G121" i="3"/>
  <c r="G122" i="3"/>
  <c r="G123" i="3"/>
  <c r="G124" i="3"/>
  <c r="G125" i="3"/>
  <c r="G126" i="3"/>
  <c r="G127" i="3"/>
  <c r="G128" i="3"/>
  <c r="G129" i="3"/>
  <c r="G130" i="3"/>
  <c r="G131" i="3"/>
  <c r="G132" i="3"/>
  <c r="G133" i="3"/>
  <c r="G134" i="3"/>
  <c r="G135" i="3"/>
  <c r="G136" i="3"/>
  <c r="G137" i="3"/>
  <c r="G138" i="3"/>
  <c r="G139" i="3"/>
  <c r="G140" i="3"/>
  <c r="G141" i="3"/>
  <c r="G142" i="3"/>
  <c r="G143" i="3"/>
  <c r="G144" i="3"/>
  <c r="G145" i="3"/>
  <c r="G146" i="3"/>
  <c r="G147" i="3"/>
  <c r="G148" i="3"/>
  <c r="G149" i="3"/>
  <c r="G150" i="3"/>
  <c r="G151" i="3"/>
  <c r="G152" i="3"/>
  <c r="G153" i="3"/>
  <c r="G154" i="3"/>
  <c r="G155" i="3"/>
  <c r="G156" i="3"/>
  <c r="G157" i="3"/>
  <c r="G158" i="3"/>
  <c r="G159" i="3"/>
  <c r="G160" i="3"/>
  <c r="G161" i="3"/>
  <c r="G162" i="3"/>
  <c r="G163" i="3"/>
  <c r="G164" i="3"/>
  <c r="G165" i="3"/>
  <c r="G166" i="3"/>
  <c r="G167" i="3"/>
  <c r="G168" i="3"/>
  <c r="G169" i="3"/>
  <c r="G170" i="3"/>
  <c r="G171" i="3"/>
  <c r="G172" i="3"/>
  <c r="G173" i="3"/>
  <c r="G174" i="3"/>
  <c r="G175" i="3"/>
  <c r="G176" i="3"/>
  <c r="G177" i="3"/>
  <c r="G178" i="3"/>
  <c r="G179" i="3"/>
  <c r="G180" i="3"/>
  <c r="G181" i="3"/>
  <c r="G182" i="3"/>
  <c r="G183" i="3"/>
  <c r="G184" i="3"/>
  <c r="G185" i="3"/>
  <c r="G186" i="3"/>
  <c r="G187" i="3"/>
  <c r="G188" i="3"/>
  <c r="G189" i="3"/>
  <c r="G190" i="3"/>
  <c r="G191" i="3"/>
  <c r="G192" i="3"/>
  <c r="G193" i="3"/>
  <c r="G194" i="3"/>
  <c r="G195" i="3"/>
  <c r="G196" i="3"/>
  <c r="G197" i="3"/>
  <c r="G198" i="3"/>
  <c r="G199" i="3"/>
  <c r="G200" i="3"/>
  <c r="G201" i="3"/>
  <c r="G202" i="3"/>
  <c r="G203" i="3"/>
  <c r="G204" i="3"/>
  <c r="G205" i="3"/>
  <c r="G206" i="3"/>
  <c r="G207" i="3"/>
  <c r="G208" i="3"/>
  <c r="G209" i="3"/>
  <c r="G210" i="3"/>
  <c r="G211" i="3"/>
  <c r="G212" i="3"/>
  <c r="G213" i="3"/>
  <c r="G214" i="3"/>
  <c r="G215" i="3"/>
  <c r="G216" i="3"/>
  <c r="G217" i="3"/>
  <c r="G218" i="3"/>
  <c r="G219" i="3"/>
  <c r="G220" i="3"/>
  <c r="G221" i="3"/>
  <c r="G222" i="3"/>
  <c r="G223" i="3"/>
  <c r="G224" i="3"/>
  <c r="G225" i="3"/>
  <c r="G226" i="3"/>
  <c r="G227" i="3"/>
  <c r="G228" i="3"/>
  <c r="G229" i="3"/>
  <c r="G230" i="3"/>
  <c r="G231" i="3"/>
  <c r="G232" i="3"/>
  <c r="G233" i="3"/>
  <c r="G234" i="3"/>
  <c r="G235" i="3"/>
  <c r="G236" i="3"/>
  <c r="G237" i="3"/>
  <c r="G238" i="3"/>
  <c r="G239" i="3"/>
  <c r="G240" i="3"/>
  <c r="G241" i="3"/>
  <c r="G242" i="3"/>
  <c r="G243" i="3"/>
  <c r="G244" i="3"/>
  <c r="G245" i="3"/>
  <c r="G246" i="3"/>
  <c r="G247" i="3"/>
  <c r="G248" i="3"/>
  <c r="G249" i="3"/>
  <c r="G250" i="3"/>
  <c r="G18" i="3"/>
  <c r="M42" i="6"/>
  <c r="L42" i="6"/>
  <c r="M43" i="6"/>
  <c r="L43" i="6"/>
  <c r="M44" i="6"/>
  <c r="L44" i="6"/>
  <c r="M45" i="6"/>
  <c r="L45" i="6"/>
  <c r="M46" i="6"/>
  <c r="L46" i="6"/>
  <c r="M47" i="6"/>
  <c r="L47" i="6"/>
  <c r="M48" i="6"/>
  <c r="L48" i="6"/>
  <c r="M49" i="6"/>
  <c r="L49" i="6"/>
  <c r="M50" i="6"/>
  <c r="L50" i="6"/>
  <c r="M51" i="6"/>
  <c r="L51" i="6"/>
  <c r="M52" i="6"/>
  <c r="L52" i="6"/>
  <c r="M53" i="6"/>
  <c r="L53" i="6"/>
  <c r="M54" i="6"/>
  <c r="L54" i="6"/>
  <c r="M55" i="6"/>
  <c r="L55" i="6"/>
  <c r="M56" i="6"/>
  <c r="L56" i="6"/>
  <c r="M57" i="6"/>
  <c r="L57" i="6"/>
  <c r="M58" i="6"/>
  <c r="L58" i="6"/>
  <c r="M59" i="6"/>
  <c r="L59" i="6"/>
  <c r="M60" i="6"/>
  <c r="L60" i="6"/>
  <c r="M61" i="6"/>
  <c r="L61" i="6"/>
  <c r="M62" i="6"/>
  <c r="L62" i="6"/>
  <c r="M63" i="6"/>
  <c r="L63" i="6"/>
  <c r="M64" i="6"/>
  <c r="L64" i="6"/>
  <c r="M65" i="6"/>
  <c r="L65" i="6"/>
  <c r="M66" i="6"/>
  <c r="L66" i="6"/>
  <c r="M67" i="6"/>
  <c r="L67" i="6"/>
  <c r="M68" i="6"/>
  <c r="L68" i="6"/>
  <c r="M69" i="6"/>
  <c r="L69" i="6"/>
  <c r="M70" i="6"/>
  <c r="L70" i="6"/>
  <c r="M71" i="6"/>
  <c r="L71" i="6"/>
  <c r="M72" i="6"/>
  <c r="L72" i="6"/>
  <c r="M73" i="6"/>
  <c r="L73" i="6"/>
  <c r="M74" i="6"/>
  <c r="L74" i="6"/>
  <c r="M75" i="6"/>
  <c r="L75" i="6"/>
  <c r="M76" i="6"/>
  <c r="L76" i="6"/>
  <c r="M77" i="6"/>
  <c r="L77" i="6"/>
  <c r="M78" i="6"/>
  <c r="L78" i="6"/>
  <c r="M79" i="6"/>
  <c r="L79" i="6"/>
  <c r="M80" i="6"/>
  <c r="L80" i="6"/>
  <c r="M81" i="6"/>
  <c r="L81" i="6"/>
  <c r="M82" i="6"/>
  <c r="L82" i="6"/>
  <c r="M83" i="6"/>
  <c r="L83" i="6"/>
  <c r="M84" i="6"/>
  <c r="L84" i="6"/>
  <c r="M85" i="6"/>
  <c r="L85" i="6"/>
  <c r="M86" i="6"/>
  <c r="L86" i="6"/>
  <c r="M87" i="6"/>
  <c r="L87" i="6"/>
  <c r="M88" i="6"/>
  <c r="L88" i="6"/>
  <c r="M89" i="6"/>
  <c r="L89" i="6"/>
  <c r="M90" i="6"/>
  <c r="L90" i="6"/>
  <c r="M91" i="6"/>
  <c r="L91" i="6"/>
  <c r="M92" i="6"/>
  <c r="L92" i="6"/>
  <c r="M93" i="6"/>
  <c r="L93" i="6"/>
  <c r="M94" i="6"/>
  <c r="L94" i="6"/>
  <c r="M95" i="6"/>
  <c r="L95" i="6"/>
  <c r="M96" i="6"/>
  <c r="L96" i="6"/>
  <c r="M97" i="6"/>
  <c r="L97" i="6"/>
  <c r="M98" i="6"/>
  <c r="L98" i="6"/>
  <c r="M99" i="6"/>
  <c r="L99" i="6"/>
  <c r="M100" i="6"/>
  <c r="L100" i="6"/>
  <c r="M101" i="6"/>
  <c r="L101" i="6"/>
  <c r="M102" i="6"/>
  <c r="L102" i="6"/>
  <c r="M103" i="6"/>
  <c r="L103" i="6"/>
  <c r="M104" i="6"/>
  <c r="L104" i="6"/>
  <c r="M105" i="6"/>
  <c r="L105" i="6"/>
  <c r="M106" i="6"/>
  <c r="L106" i="6"/>
  <c r="M107" i="6"/>
  <c r="L107" i="6"/>
  <c r="M108" i="6"/>
  <c r="L108" i="6"/>
  <c r="M109" i="6"/>
  <c r="L109" i="6"/>
  <c r="M110" i="6"/>
  <c r="L110" i="6"/>
  <c r="M111" i="6"/>
  <c r="L111" i="6"/>
  <c r="M112" i="6"/>
  <c r="L112" i="6"/>
  <c r="M113" i="6"/>
  <c r="L113" i="6"/>
  <c r="M114" i="6"/>
  <c r="L114" i="6"/>
  <c r="M115" i="6"/>
  <c r="L115" i="6"/>
  <c r="M116" i="6"/>
  <c r="L116" i="6"/>
  <c r="M117" i="6"/>
  <c r="L117" i="6"/>
  <c r="M118" i="6"/>
  <c r="L118" i="6"/>
  <c r="M119" i="6"/>
  <c r="L119" i="6"/>
  <c r="M120" i="6"/>
  <c r="L120" i="6"/>
  <c r="M121" i="6"/>
  <c r="L121" i="6"/>
  <c r="M122" i="6"/>
  <c r="L122" i="6"/>
  <c r="M123" i="6"/>
  <c r="L123" i="6"/>
  <c r="M124" i="6"/>
  <c r="L124" i="6"/>
  <c r="M125" i="6"/>
  <c r="L125" i="6"/>
  <c r="M126" i="6"/>
  <c r="L126" i="6"/>
  <c r="M127" i="6"/>
  <c r="L127" i="6"/>
  <c r="M128" i="6"/>
  <c r="L128" i="6"/>
  <c r="M129" i="6"/>
  <c r="L129" i="6"/>
  <c r="M130" i="6"/>
  <c r="L130" i="6"/>
  <c r="M131" i="6"/>
  <c r="L131" i="6"/>
  <c r="M132" i="6"/>
  <c r="L132" i="6"/>
  <c r="M133" i="6"/>
  <c r="L133" i="6"/>
  <c r="M134" i="6"/>
  <c r="L134" i="6"/>
  <c r="M135" i="6"/>
  <c r="L135" i="6"/>
  <c r="M136" i="6"/>
  <c r="L136" i="6"/>
  <c r="M137" i="6"/>
  <c r="L137" i="6"/>
  <c r="M138" i="6"/>
  <c r="L138" i="6"/>
  <c r="M139" i="6"/>
  <c r="L139" i="6"/>
  <c r="M140" i="6"/>
  <c r="L140" i="6"/>
  <c r="M141" i="6"/>
  <c r="L141" i="6"/>
  <c r="M142" i="6"/>
  <c r="L142" i="6"/>
  <c r="M143" i="6"/>
  <c r="L143" i="6"/>
  <c r="M144" i="6"/>
  <c r="L144" i="6"/>
  <c r="M145" i="6"/>
  <c r="L145" i="6"/>
  <c r="M146" i="6"/>
  <c r="L146" i="6"/>
  <c r="M147" i="6"/>
  <c r="L147" i="6"/>
  <c r="M148" i="6"/>
  <c r="L148" i="6"/>
  <c r="M149" i="6"/>
  <c r="L149" i="6"/>
  <c r="M150" i="6"/>
  <c r="L150" i="6"/>
  <c r="M151" i="6"/>
  <c r="L151" i="6"/>
  <c r="M152" i="6"/>
  <c r="L152" i="6"/>
  <c r="M153" i="6"/>
  <c r="L153" i="6"/>
  <c r="M154" i="6"/>
  <c r="L154" i="6"/>
  <c r="M155" i="6"/>
  <c r="L155" i="6"/>
  <c r="M156" i="6"/>
  <c r="L156" i="6"/>
  <c r="M157" i="6"/>
  <c r="L157" i="6"/>
  <c r="M158" i="6"/>
  <c r="L158" i="6"/>
  <c r="M159" i="6"/>
  <c r="L159" i="6"/>
  <c r="M160" i="6"/>
  <c r="L160" i="6"/>
  <c r="M161" i="6"/>
  <c r="L161" i="6"/>
  <c r="M162" i="6"/>
  <c r="L162" i="6"/>
  <c r="M163" i="6"/>
  <c r="L163" i="6"/>
  <c r="M164" i="6"/>
  <c r="L164" i="6"/>
  <c r="M165" i="6"/>
  <c r="L165" i="6"/>
  <c r="M166" i="6"/>
  <c r="L166" i="6"/>
  <c r="M167" i="6"/>
  <c r="L167" i="6"/>
  <c r="M168" i="6"/>
  <c r="L168" i="6"/>
  <c r="M169" i="6"/>
  <c r="L169" i="6"/>
  <c r="M170" i="6"/>
  <c r="L170" i="6"/>
  <c r="M171" i="6"/>
  <c r="L171" i="6"/>
  <c r="M172" i="6"/>
  <c r="L172" i="6"/>
  <c r="M173" i="6"/>
  <c r="L173" i="6"/>
  <c r="M174" i="6"/>
  <c r="L174" i="6"/>
  <c r="M175" i="6"/>
  <c r="L175" i="6"/>
  <c r="M176" i="6"/>
  <c r="L176" i="6"/>
  <c r="M177" i="6"/>
  <c r="L177" i="6"/>
  <c r="M178" i="6"/>
  <c r="L178" i="6"/>
  <c r="M179" i="6"/>
  <c r="L179" i="6"/>
  <c r="M180" i="6"/>
  <c r="L180" i="6"/>
  <c r="M181" i="6"/>
  <c r="L181" i="6"/>
  <c r="M182" i="6"/>
  <c r="L182" i="6"/>
  <c r="M183" i="6"/>
  <c r="L183" i="6"/>
  <c r="M184" i="6"/>
  <c r="L184" i="6"/>
  <c r="M185" i="6"/>
  <c r="L185" i="6"/>
  <c r="M186" i="6"/>
  <c r="L186" i="6"/>
  <c r="M187" i="6"/>
  <c r="L187" i="6"/>
  <c r="M188" i="6"/>
  <c r="L188" i="6"/>
  <c r="M189" i="6"/>
  <c r="L189" i="6"/>
  <c r="M190" i="6"/>
  <c r="L190" i="6"/>
  <c r="M191" i="6"/>
  <c r="L191" i="6"/>
  <c r="M192" i="6"/>
  <c r="L192" i="6"/>
  <c r="M193" i="6"/>
  <c r="L193" i="6"/>
  <c r="M194" i="6"/>
  <c r="L194" i="6"/>
  <c r="M195" i="6"/>
  <c r="L195" i="6"/>
  <c r="M196" i="6"/>
  <c r="L196" i="6"/>
  <c r="M197" i="6"/>
  <c r="L197" i="6"/>
  <c r="M198" i="6"/>
  <c r="L198" i="6"/>
  <c r="M199" i="6"/>
  <c r="L199" i="6"/>
  <c r="M200" i="6"/>
  <c r="L200" i="6"/>
  <c r="M201" i="6"/>
  <c r="L201" i="6"/>
  <c r="M202" i="6"/>
  <c r="L202" i="6"/>
  <c r="M203" i="6"/>
  <c r="L203" i="6"/>
  <c r="M204" i="6"/>
  <c r="L204" i="6"/>
  <c r="M205" i="6"/>
  <c r="L205" i="6"/>
  <c r="M206" i="6"/>
  <c r="L206" i="6"/>
  <c r="M207" i="6"/>
  <c r="L207" i="6"/>
  <c r="M208" i="6"/>
  <c r="L208" i="6"/>
  <c r="M209" i="6"/>
  <c r="L209" i="6"/>
  <c r="M210" i="6"/>
  <c r="L210" i="6"/>
  <c r="M211" i="6"/>
  <c r="L211" i="6"/>
  <c r="M212" i="6"/>
  <c r="L212" i="6"/>
  <c r="M213" i="6"/>
  <c r="L213" i="6"/>
  <c r="M214" i="6"/>
  <c r="L214" i="6"/>
  <c r="M215" i="6"/>
  <c r="L215" i="6"/>
  <c r="M216" i="6"/>
  <c r="L216" i="6"/>
  <c r="M217" i="6"/>
  <c r="L217" i="6"/>
  <c r="M218" i="6"/>
  <c r="L218" i="6"/>
  <c r="M219" i="6"/>
  <c r="L219" i="6"/>
  <c r="M220" i="6"/>
  <c r="L220" i="6"/>
  <c r="M221" i="6"/>
  <c r="L221" i="6"/>
  <c r="M222" i="6"/>
  <c r="L222" i="6"/>
  <c r="M223" i="6"/>
  <c r="L223" i="6"/>
  <c r="M224" i="6"/>
  <c r="L224" i="6"/>
  <c r="M225" i="6"/>
  <c r="L225" i="6"/>
  <c r="M226" i="6"/>
  <c r="L226" i="6"/>
  <c r="M227" i="6"/>
  <c r="L227" i="6"/>
  <c r="M228" i="6"/>
  <c r="L228" i="6"/>
  <c r="M229" i="6"/>
  <c r="L229" i="6"/>
  <c r="M230" i="6"/>
  <c r="L230" i="6"/>
  <c r="M231" i="6"/>
  <c r="L231" i="6"/>
  <c r="M232" i="6"/>
  <c r="L232" i="6"/>
  <c r="M233" i="6"/>
  <c r="L233" i="6"/>
  <c r="M234" i="6"/>
  <c r="L234" i="6"/>
  <c r="M235" i="6"/>
  <c r="L235" i="6"/>
  <c r="M236" i="6"/>
  <c r="L236" i="6"/>
  <c r="M237" i="6"/>
  <c r="L237" i="6"/>
  <c r="M238" i="6"/>
  <c r="L238" i="6"/>
  <c r="M239" i="6"/>
  <c r="L239" i="6"/>
  <c r="M240" i="6"/>
  <c r="L240" i="6"/>
  <c r="M241" i="6"/>
  <c r="L241" i="6"/>
  <c r="M242" i="6"/>
  <c r="L242" i="6"/>
  <c r="M243" i="6"/>
  <c r="L243" i="6"/>
  <c r="M244" i="6"/>
  <c r="L244" i="6"/>
  <c r="M245" i="6"/>
  <c r="L245" i="6"/>
  <c r="M246" i="6"/>
  <c r="L246" i="6"/>
  <c r="M247" i="6"/>
  <c r="L247" i="6"/>
  <c r="M248" i="6"/>
  <c r="L248" i="6"/>
  <c r="M249" i="6"/>
  <c r="L249" i="6"/>
  <c r="M250" i="6"/>
  <c r="L250" i="6"/>
  <c r="M251" i="6"/>
  <c r="L251" i="6"/>
  <c r="M252" i="6"/>
  <c r="L252" i="6"/>
  <c r="M253" i="6"/>
  <c r="L253" i="6"/>
  <c r="M254" i="6"/>
  <c r="L254" i="6"/>
  <c r="M255" i="6"/>
  <c r="L255" i="6"/>
  <c r="M256" i="6"/>
  <c r="L256" i="6"/>
  <c r="M257" i="6"/>
  <c r="L257" i="6"/>
  <c r="M258" i="6"/>
  <c r="L258" i="6"/>
  <c r="M259" i="6"/>
  <c r="L259" i="6"/>
  <c r="M260" i="6"/>
  <c r="L260" i="6"/>
  <c r="M261" i="6"/>
  <c r="L261" i="6"/>
  <c r="M262" i="6"/>
  <c r="L262" i="6"/>
  <c r="M263" i="6"/>
  <c r="L263" i="6"/>
  <c r="M264" i="6"/>
  <c r="L264" i="6"/>
  <c r="M265" i="6"/>
  <c r="L265" i="6"/>
  <c r="M266" i="6"/>
  <c r="L266" i="6"/>
  <c r="M267" i="6"/>
  <c r="L267" i="6"/>
  <c r="M268" i="6"/>
  <c r="L268" i="6"/>
  <c r="M269" i="6"/>
  <c r="L269" i="6"/>
  <c r="M270" i="6"/>
  <c r="L270" i="6"/>
  <c r="M271" i="6"/>
  <c r="L271" i="6"/>
  <c r="M272" i="6"/>
  <c r="L272" i="6"/>
  <c r="M273" i="6"/>
  <c r="L273" i="6"/>
  <c r="M274" i="6"/>
  <c r="L274" i="6"/>
  <c r="M275" i="6"/>
  <c r="L275" i="6"/>
  <c r="M276" i="6"/>
  <c r="L276" i="6"/>
  <c r="M277" i="6"/>
  <c r="L277" i="6"/>
  <c r="M278" i="6"/>
  <c r="L278" i="6"/>
  <c r="L41" i="6"/>
  <c r="M41" i="6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14" i="1"/>
  <c r="E50" i="6"/>
  <c r="G54" i="6"/>
  <c r="E51" i="6"/>
  <c r="G55" i="6"/>
  <c r="E52" i="6"/>
  <c r="E53" i="6"/>
  <c r="E54" i="6"/>
  <c r="E55" i="6"/>
  <c r="E56" i="6"/>
  <c r="E57" i="6"/>
  <c r="E58" i="6"/>
  <c r="E59" i="6"/>
  <c r="E60" i="6"/>
  <c r="E61" i="6"/>
  <c r="E62" i="6"/>
  <c r="E63" i="6"/>
  <c r="E64" i="6"/>
  <c r="E65" i="6"/>
  <c r="E66" i="6"/>
  <c r="E67" i="6"/>
  <c r="E68" i="6"/>
  <c r="E69" i="6"/>
  <c r="E70" i="6"/>
  <c r="E71" i="6"/>
  <c r="E72" i="6"/>
  <c r="E73" i="6"/>
  <c r="E74" i="6"/>
  <c r="E75" i="6"/>
  <c r="E76" i="6"/>
  <c r="E77" i="6"/>
  <c r="E78" i="6"/>
  <c r="E79" i="6"/>
  <c r="E80" i="6"/>
  <c r="E81" i="6"/>
  <c r="E82" i="6"/>
  <c r="E83" i="6"/>
  <c r="E84" i="6"/>
  <c r="E85" i="6"/>
  <c r="E86" i="6"/>
  <c r="E87" i="6"/>
  <c r="E88" i="6"/>
  <c r="E89" i="6"/>
  <c r="E90" i="6"/>
  <c r="E91" i="6"/>
  <c r="E92" i="6"/>
  <c r="E93" i="6"/>
  <c r="E94" i="6"/>
  <c r="E95" i="6"/>
  <c r="E96" i="6"/>
  <c r="E97" i="6"/>
  <c r="E98" i="6"/>
  <c r="E99" i="6"/>
  <c r="E100" i="6"/>
  <c r="E101" i="6"/>
  <c r="E102" i="6"/>
  <c r="E103" i="6"/>
  <c r="E104" i="6"/>
  <c r="E105" i="6"/>
  <c r="E106" i="6"/>
  <c r="E107" i="6"/>
  <c r="E108" i="6"/>
  <c r="E109" i="6"/>
  <c r="E110" i="6"/>
  <c r="E111" i="6"/>
  <c r="E112" i="6"/>
  <c r="E113" i="6"/>
  <c r="E114" i="6"/>
  <c r="E115" i="6"/>
  <c r="E116" i="6"/>
  <c r="E117" i="6"/>
  <c r="E118" i="6"/>
  <c r="E119" i="6"/>
  <c r="E120" i="6"/>
  <c r="E121" i="6"/>
  <c r="E122" i="6"/>
  <c r="E123" i="6"/>
  <c r="E124" i="6"/>
  <c r="E125" i="6"/>
  <c r="E126" i="6"/>
  <c r="E127" i="6"/>
  <c r="E128" i="6"/>
  <c r="E129" i="6"/>
  <c r="E130" i="6"/>
  <c r="E131" i="6"/>
  <c r="E132" i="6"/>
  <c r="E133" i="6"/>
  <c r="E134" i="6"/>
  <c r="E135" i="6"/>
  <c r="E136" i="6"/>
  <c r="E137" i="6"/>
  <c r="E138" i="6"/>
  <c r="E139" i="6"/>
  <c r="E140" i="6"/>
  <c r="E141" i="6"/>
  <c r="E142" i="6"/>
  <c r="E143" i="6"/>
  <c r="E144" i="6"/>
  <c r="E145" i="6"/>
  <c r="E146" i="6"/>
  <c r="E147" i="6"/>
  <c r="E148" i="6"/>
  <c r="E149" i="6"/>
  <c r="E150" i="6"/>
  <c r="E151" i="6"/>
  <c r="E152" i="6"/>
  <c r="E153" i="6"/>
  <c r="E154" i="6"/>
  <c r="E155" i="6"/>
  <c r="E156" i="6"/>
  <c r="E157" i="6"/>
  <c r="E158" i="6"/>
  <c r="E159" i="6"/>
  <c r="E160" i="6"/>
  <c r="E161" i="6"/>
  <c r="E162" i="6"/>
  <c r="E163" i="6"/>
  <c r="E164" i="6"/>
  <c r="E165" i="6"/>
  <c r="E166" i="6"/>
  <c r="E167" i="6"/>
  <c r="E168" i="6"/>
  <c r="E169" i="6"/>
  <c r="E170" i="6"/>
  <c r="E171" i="6"/>
  <c r="E172" i="6"/>
  <c r="E173" i="6"/>
  <c r="E174" i="6"/>
  <c r="E175" i="6"/>
  <c r="E176" i="6"/>
  <c r="E177" i="6"/>
  <c r="E178" i="6"/>
  <c r="E179" i="6"/>
  <c r="E180" i="6"/>
  <c r="E181" i="6"/>
  <c r="E182" i="6"/>
  <c r="E183" i="6"/>
  <c r="E184" i="6"/>
  <c r="E185" i="6"/>
  <c r="E186" i="6"/>
  <c r="E187" i="6"/>
  <c r="E188" i="6"/>
  <c r="E189" i="6"/>
  <c r="E190" i="6"/>
  <c r="E191" i="6"/>
  <c r="E192" i="6"/>
  <c r="E193" i="6"/>
  <c r="E194" i="6"/>
  <c r="E195" i="6"/>
  <c r="E196" i="6"/>
  <c r="E197" i="6"/>
  <c r="E198" i="6"/>
  <c r="E199" i="6"/>
  <c r="E200" i="6"/>
  <c r="E201" i="6"/>
  <c r="E202" i="6"/>
  <c r="E203" i="6"/>
  <c r="E204" i="6"/>
  <c r="E205" i="6"/>
  <c r="E206" i="6"/>
  <c r="E207" i="6"/>
  <c r="E208" i="6"/>
  <c r="E209" i="6"/>
  <c r="E210" i="6"/>
  <c r="E211" i="6"/>
  <c r="E212" i="6"/>
  <c r="E213" i="6"/>
  <c r="E214" i="6"/>
  <c r="E215" i="6"/>
  <c r="E216" i="6"/>
  <c r="E217" i="6"/>
  <c r="E218" i="6"/>
  <c r="E219" i="6"/>
  <c r="E220" i="6"/>
  <c r="E221" i="6"/>
  <c r="E222" i="6"/>
  <c r="E223" i="6"/>
  <c r="E224" i="6"/>
  <c r="E225" i="6"/>
  <c r="E226" i="6"/>
  <c r="E227" i="6"/>
  <c r="E228" i="6"/>
  <c r="E229" i="6"/>
  <c r="E230" i="6"/>
  <c r="E231" i="6"/>
  <c r="E232" i="6"/>
  <c r="E233" i="6"/>
  <c r="E234" i="6"/>
  <c r="E235" i="6"/>
  <c r="E236" i="6"/>
  <c r="E237" i="6"/>
  <c r="E238" i="6"/>
  <c r="E239" i="6"/>
  <c r="E240" i="6"/>
  <c r="E241" i="6"/>
  <c r="E242" i="6"/>
  <c r="E243" i="6"/>
  <c r="E244" i="6"/>
  <c r="E245" i="6"/>
  <c r="E246" i="6"/>
  <c r="E247" i="6"/>
  <c r="E248" i="6"/>
  <c r="E249" i="6"/>
  <c r="E250" i="6"/>
  <c r="E251" i="6"/>
  <c r="E252" i="6"/>
  <c r="E253" i="6"/>
  <c r="E254" i="6"/>
  <c r="E255" i="6"/>
  <c r="E256" i="6"/>
  <c r="E257" i="6"/>
  <c r="E258" i="6"/>
  <c r="E259" i="6"/>
  <c r="E260" i="6"/>
  <c r="E261" i="6"/>
  <c r="E262" i="6"/>
  <c r="E263" i="6"/>
  <c r="E264" i="6"/>
  <c r="E265" i="6"/>
  <c r="E266" i="6"/>
  <c r="E267" i="6"/>
  <c r="E268" i="6"/>
  <c r="E269" i="6"/>
  <c r="E270" i="6"/>
  <c r="E271" i="6"/>
  <c r="E272" i="6"/>
  <c r="E273" i="6"/>
  <c r="E274" i="6"/>
  <c r="E275" i="6"/>
  <c r="E276" i="6"/>
  <c r="E277" i="6"/>
  <c r="E278" i="6"/>
  <c r="G56" i="6"/>
  <c r="G57" i="6"/>
  <c r="G58" i="6"/>
  <c r="G59" i="6"/>
  <c r="G60" i="6"/>
  <c r="G61" i="6"/>
  <c r="G62" i="6"/>
  <c r="G63" i="6"/>
  <c r="G64" i="6"/>
  <c r="G65" i="6"/>
  <c r="G66" i="6"/>
  <c r="G67" i="6"/>
  <c r="G68" i="6"/>
  <c r="G69" i="6"/>
  <c r="G70" i="6"/>
  <c r="G71" i="6"/>
  <c r="G72" i="6"/>
  <c r="G73" i="6"/>
  <c r="G74" i="6"/>
  <c r="G75" i="6"/>
  <c r="G76" i="6"/>
  <c r="G77" i="6"/>
  <c r="G78" i="6"/>
  <c r="G79" i="6"/>
  <c r="G80" i="6"/>
  <c r="G81" i="6"/>
  <c r="G82" i="6"/>
  <c r="G83" i="6"/>
  <c r="G84" i="6"/>
  <c r="G85" i="6"/>
  <c r="G86" i="6"/>
  <c r="G87" i="6"/>
  <c r="G88" i="6"/>
  <c r="G89" i="6"/>
  <c r="G90" i="6"/>
  <c r="G91" i="6"/>
  <c r="G92" i="6"/>
  <c r="G93" i="6"/>
  <c r="G94" i="6"/>
  <c r="G95" i="6"/>
  <c r="G96" i="6"/>
  <c r="G97" i="6"/>
  <c r="G98" i="6"/>
  <c r="G99" i="6"/>
  <c r="G100" i="6"/>
  <c r="G101" i="6"/>
  <c r="G102" i="6"/>
  <c r="G103" i="6"/>
  <c r="G104" i="6"/>
  <c r="G105" i="6"/>
  <c r="G106" i="6"/>
  <c r="G107" i="6"/>
  <c r="G108" i="6"/>
  <c r="G109" i="6"/>
  <c r="G110" i="6"/>
  <c r="G111" i="6"/>
  <c r="G112" i="6"/>
  <c r="G113" i="6"/>
  <c r="G114" i="6"/>
  <c r="G115" i="6"/>
  <c r="G116" i="6"/>
  <c r="G117" i="6"/>
  <c r="G118" i="6"/>
  <c r="G119" i="6"/>
  <c r="G120" i="6"/>
  <c r="G121" i="6"/>
  <c r="G122" i="6"/>
  <c r="G123" i="6"/>
  <c r="G124" i="6"/>
  <c r="G125" i="6"/>
  <c r="G126" i="6"/>
  <c r="G127" i="6"/>
  <c r="G128" i="6"/>
  <c r="G129" i="6"/>
  <c r="G130" i="6"/>
  <c r="G131" i="6"/>
  <c r="G132" i="6"/>
  <c r="G133" i="6"/>
  <c r="G134" i="6"/>
  <c r="G135" i="6"/>
  <c r="G136" i="6"/>
  <c r="G137" i="6"/>
  <c r="G138" i="6"/>
  <c r="G139" i="6"/>
  <c r="G140" i="6"/>
  <c r="G141" i="6"/>
  <c r="G142" i="6"/>
  <c r="G143" i="6"/>
  <c r="G144" i="6"/>
  <c r="G145" i="6"/>
  <c r="G146" i="6"/>
  <c r="G147" i="6"/>
  <c r="G148" i="6"/>
  <c r="G149" i="6"/>
  <c r="G150" i="6"/>
  <c r="G151" i="6"/>
  <c r="G152" i="6"/>
  <c r="G153" i="6"/>
  <c r="G154" i="6"/>
  <c r="G155" i="6"/>
  <c r="G156" i="6"/>
  <c r="G157" i="6"/>
  <c r="G158" i="6"/>
  <c r="G159" i="6"/>
  <c r="G160" i="6"/>
  <c r="G161" i="6"/>
  <c r="G162" i="6"/>
  <c r="G163" i="6"/>
  <c r="G164" i="6"/>
  <c r="G165" i="6"/>
  <c r="G166" i="6"/>
  <c r="G167" i="6"/>
  <c r="G168" i="6"/>
  <c r="G169" i="6"/>
  <c r="G170" i="6"/>
  <c r="G171" i="6"/>
  <c r="G172" i="6"/>
  <c r="G173" i="6"/>
  <c r="G174" i="6"/>
  <c r="G175" i="6"/>
  <c r="G176" i="6"/>
  <c r="G177" i="6"/>
  <c r="G178" i="6"/>
  <c r="G179" i="6"/>
  <c r="G180" i="6"/>
  <c r="G181" i="6"/>
  <c r="G182" i="6"/>
  <c r="G183" i="6"/>
  <c r="G184" i="6"/>
  <c r="G185" i="6"/>
  <c r="G186" i="6"/>
  <c r="G187" i="6"/>
  <c r="G188" i="6"/>
  <c r="G189" i="6"/>
  <c r="G190" i="6"/>
  <c r="G191" i="6"/>
  <c r="G192" i="6"/>
  <c r="G193" i="6"/>
  <c r="G194" i="6"/>
  <c r="G195" i="6"/>
  <c r="G196" i="6"/>
  <c r="G197" i="6"/>
  <c r="G198" i="6"/>
  <c r="G199" i="6"/>
  <c r="G200" i="6"/>
  <c r="G201" i="6"/>
  <c r="G202" i="6"/>
  <c r="G203" i="6"/>
  <c r="G204" i="6"/>
  <c r="G205" i="6"/>
  <c r="G206" i="6"/>
  <c r="G207" i="6"/>
  <c r="G208" i="6"/>
  <c r="G209" i="6"/>
  <c r="G210" i="6"/>
  <c r="G211" i="6"/>
  <c r="G212" i="6"/>
  <c r="G213" i="6"/>
  <c r="G214" i="6"/>
  <c r="G215" i="6"/>
  <c r="G216" i="6"/>
  <c r="G217" i="6"/>
  <c r="G218" i="6"/>
  <c r="G219" i="6"/>
  <c r="G220" i="6"/>
  <c r="G221" i="6"/>
  <c r="G222" i="6"/>
  <c r="G223" i="6"/>
  <c r="G224" i="6"/>
  <c r="G225" i="6"/>
  <c r="G226" i="6"/>
  <c r="G227" i="6"/>
  <c r="G228" i="6"/>
  <c r="G229" i="6"/>
  <c r="G230" i="6"/>
  <c r="G231" i="6"/>
  <c r="G232" i="6"/>
  <c r="G233" i="6"/>
  <c r="G234" i="6"/>
  <c r="G235" i="6"/>
  <c r="G236" i="6"/>
  <c r="G237" i="6"/>
  <c r="G238" i="6"/>
  <c r="G239" i="6"/>
  <c r="G240" i="6"/>
  <c r="G241" i="6"/>
  <c r="G242" i="6"/>
  <c r="G243" i="6"/>
  <c r="G244" i="6"/>
  <c r="G245" i="6"/>
  <c r="G246" i="6"/>
  <c r="G247" i="6"/>
  <c r="G248" i="6"/>
  <c r="G249" i="6"/>
  <c r="G250" i="6"/>
  <c r="G251" i="6"/>
  <c r="G252" i="6"/>
  <c r="G253" i="6"/>
  <c r="G254" i="6"/>
  <c r="G255" i="6"/>
  <c r="G256" i="6"/>
  <c r="G257" i="6"/>
  <c r="G258" i="6"/>
  <c r="G259" i="6"/>
  <c r="G260" i="6"/>
  <c r="G261" i="6"/>
  <c r="G262" i="6"/>
  <c r="G263" i="6"/>
  <c r="G264" i="6"/>
  <c r="G265" i="6"/>
  <c r="G266" i="6"/>
  <c r="G267" i="6"/>
  <c r="G268" i="6"/>
  <c r="G269" i="6"/>
  <c r="G270" i="6"/>
  <c r="G271" i="6"/>
  <c r="G272" i="6"/>
  <c r="G273" i="6"/>
  <c r="G274" i="6"/>
  <c r="G275" i="6"/>
  <c r="G276" i="6"/>
  <c r="G277" i="6"/>
  <c r="G278" i="6"/>
  <c r="G53" i="6"/>
  <c r="G52" i="6"/>
  <c r="G51" i="6"/>
  <c r="G50" i="6"/>
  <c r="E46" i="6"/>
  <c r="F50" i="6"/>
  <c r="E47" i="6"/>
  <c r="F51" i="6"/>
  <c r="E48" i="6"/>
  <c r="E49" i="6"/>
  <c r="F52" i="6"/>
  <c r="F53" i="6"/>
  <c r="F54" i="6"/>
  <c r="F55" i="6"/>
  <c r="F56" i="6"/>
  <c r="F57" i="6"/>
  <c r="F58" i="6"/>
  <c r="F59" i="6"/>
  <c r="F60" i="6"/>
  <c r="F61" i="6"/>
  <c r="F62" i="6"/>
  <c r="F63" i="6"/>
  <c r="F64" i="6"/>
  <c r="F65" i="6"/>
  <c r="F66" i="6"/>
  <c r="F67" i="6"/>
  <c r="F68" i="6"/>
  <c r="F69" i="6"/>
  <c r="F70" i="6"/>
  <c r="F71" i="6"/>
  <c r="F72" i="6"/>
  <c r="F73" i="6"/>
  <c r="F74" i="6"/>
  <c r="F75" i="6"/>
  <c r="F76" i="6"/>
  <c r="F77" i="6"/>
  <c r="F78" i="6"/>
  <c r="F79" i="6"/>
  <c r="F80" i="6"/>
  <c r="F81" i="6"/>
  <c r="F82" i="6"/>
  <c r="F83" i="6"/>
  <c r="F84" i="6"/>
  <c r="F85" i="6"/>
  <c r="F86" i="6"/>
  <c r="F87" i="6"/>
  <c r="F88" i="6"/>
  <c r="F89" i="6"/>
  <c r="F90" i="6"/>
  <c r="F91" i="6"/>
  <c r="F92" i="6"/>
  <c r="F93" i="6"/>
  <c r="F94" i="6"/>
  <c r="F95" i="6"/>
  <c r="F96" i="6"/>
  <c r="F97" i="6"/>
  <c r="F98" i="6"/>
  <c r="F99" i="6"/>
  <c r="F100" i="6"/>
  <c r="F101" i="6"/>
  <c r="F102" i="6"/>
  <c r="F103" i="6"/>
  <c r="F104" i="6"/>
  <c r="F105" i="6"/>
  <c r="F106" i="6"/>
  <c r="F107" i="6"/>
  <c r="F108" i="6"/>
  <c r="F109" i="6"/>
  <c r="F110" i="6"/>
  <c r="F111" i="6"/>
  <c r="F112" i="6"/>
  <c r="F113" i="6"/>
  <c r="F114" i="6"/>
  <c r="F115" i="6"/>
  <c r="F116" i="6"/>
  <c r="F117" i="6"/>
  <c r="F118" i="6"/>
  <c r="F119" i="6"/>
  <c r="F120" i="6"/>
  <c r="F121" i="6"/>
  <c r="F122" i="6"/>
  <c r="F123" i="6"/>
  <c r="F124" i="6"/>
  <c r="F125" i="6"/>
  <c r="F126" i="6"/>
  <c r="F127" i="6"/>
  <c r="F128" i="6"/>
  <c r="F129" i="6"/>
  <c r="F130" i="6"/>
  <c r="F131" i="6"/>
  <c r="F132" i="6"/>
  <c r="F133" i="6"/>
  <c r="F134" i="6"/>
  <c r="F135" i="6"/>
  <c r="F136" i="6"/>
  <c r="F137" i="6"/>
  <c r="F138" i="6"/>
  <c r="F139" i="6"/>
  <c r="F140" i="6"/>
  <c r="F141" i="6"/>
  <c r="F142" i="6"/>
  <c r="F143" i="6"/>
  <c r="F144" i="6"/>
  <c r="F145" i="6"/>
  <c r="F146" i="6"/>
  <c r="F147" i="6"/>
  <c r="F148" i="6"/>
  <c r="F149" i="6"/>
  <c r="F150" i="6"/>
  <c r="F151" i="6"/>
  <c r="F152" i="6"/>
  <c r="F153" i="6"/>
  <c r="F154" i="6"/>
  <c r="F155" i="6"/>
  <c r="F156" i="6"/>
  <c r="F157" i="6"/>
  <c r="F158" i="6"/>
  <c r="F159" i="6"/>
  <c r="F160" i="6"/>
  <c r="F161" i="6"/>
  <c r="F162" i="6"/>
  <c r="F163" i="6"/>
  <c r="F164" i="6"/>
  <c r="F165" i="6"/>
  <c r="F166" i="6"/>
  <c r="F167" i="6"/>
  <c r="F168" i="6"/>
  <c r="F169" i="6"/>
  <c r="F170" i="6"/>
  <c r="F171" i="6"/>
  <c r="F172" i="6"/>
  <c r="F173" i="6"/>
  <c r="F174" i="6"/>
  <c r="F175" i="6"/>
  <c r="F176" i="6"/>
  <c r="F177" i="6"/>
  <c r="F178" i="6"/>
  <c r="F179" i="6"/>
  <c r="F180" i="6"/>
  <c r="F181" i="6"/>
  <c r="F182" i="6"/>
  <c r="F183" i="6"/>
  <c r="F184" i="6"/>
  <c r="F185" i="6"/>
  <c r="F186" i="6"/>
  <c r="F187" i="6"/>
  <c r="F188" i="6"/>
  <c r="F189" i="6"/>
  <c r="F190" i="6"/>
  <c r="F191" i="6"/>
  <c r="F192" i="6"/>
  <c r="F193" i="6"/>
  <c r="F194" i="6"/>
  <c r="F195" i="6"/>
  <c r="F196" i="6"/>
  <c r="F197" i="6"/>
  <c r="F198" i="6"/>
  <c r="F199" i="6"/>
  <c r="F200" i="6"/>
  <c r="F201" i="6"/>
  <c r="F202" i="6"/>
  <c r="F203" i="6"/>
  <c r="F204" i="6"/>
  <c r="F205" i="6"/>
  <c r="F206" i="6"/>
  <c r="F207" i="6"/>
  <c r="F208" i="6"/>
  <c r="F209" i="6"/>
  <c r="F210" i="6"/>
  <c r="F211" i="6"/>
  <c r="F212" i="6"/>
  <c r="F213" i="6"/>
  <c r="F214" i="6"/>
  <c r="F215" i="6"/>
  <c r="F216" i="6"/>
  <c r="F217" i="6"/>
  <c r="F218" i="6"/>
  <c r="F219" i="6"/>
  <c r="F220" i="6"/>
  <c r="F221" i="6"/>
  <c r="F222" i="6"/>
  <c r="F223" i="6"/>
  <c r="F224" i="6"/>
  <c r="F225" i="6"/>
  <c r="F226" i="6"/>
  <c r="F227" i="6"/>
  <c r="F228" i="6"/>
  <c r="F229" i="6"/>
  <c r="F230" i="6"/>
  <c r="F231" i="6"/>
  <c r="F232" i="6"/>
  <c r="F233" i="6"/>
  <c r="F234" i="6"/>
  <c r="F235" i="6"/>
  <c r="F236" i="6"/>
  <c r="F237" i="6"/>
  <c r="F238" i="6"/>
  <c r="F239" i="6"/>
  <c r="F240" i="6"/>
  <c r="F241" i="6"/>
  <c r="F242" i="6"/>
  <c r="F243" i="6"/>
  <c r="F244" i="6"/>
  <c r="F245" i="6"/>
  <c r="F246" i="6"/>
  <c r="F247" i="6"/>
  <c r="F248" i="6"/>
  <c r="F249" i="6"/>
  <c r="F250" i="6"/>
  <c r="F251" i="6"/>
  <c r="F252" i="6"/>
  <c r="F253" i="6"/>
  <c r="F254" i="6"/>
  <c r="F255" i="6"/>
  <c r="F256" i="6"/>
  <c r="F257" i="6"/>
  <c r="F258" i="6"/>
  <c r="F259" i="6"/>
  <c r="F260" i="6"/>
  <c r="F261" i="6"/>
  <c r="F262" i="6"/>
  <c r="F263" i="6"/>
  <c r="F264" i="6"/>
  <c r="F265" i="6"/>
  <c r="F266" i="6"/>
  <c r="F267" i="6"/>
  <c r="F268" i="6"/>
  <c r="F269" i="6"/>
  <c r="F270" i="6"/>
  <c r="F271" i="6"/>
  <c r="F272" i="6"/>
  <c r="F273" i="6"/>
  <c r="F274" i="6"/>
  <c r="F275" i="6"/>
  <c r="F276" i="6"/>
  <c r="F277" i="6"/>
  <c r="F278" i="6"/>
  <c r="F49" i="6"/>
  <c r="F48" i="6"/>
  <c r="F47" i="6"/>
  <c r="G42" i="4"/>
  <c r="G43" i="4"/>
  <c r="G44" i="4"/>
  <c r="G45" i="4"/>
  <c r="G46" i="4"/>
  <c r="G47" i="4"/>
  <c r="G48" i="4"/>
  <c r="G49" i="4"/>
  <c r="G50" i="4"/>
  <c r="G51" i="4"/>
  <c r="G52" i="4"/>
  <c r="G53" i="4"/>
  <c r="G54" i="4"/>
  <c r="G55" i="4"/>
  <c r="G56" i="4"/>
  <c r="G57" i="4"/>
  <c r="G58" i="4"/>
  <c r="G59" i="4"/>
  <c r="G60" i="4"/>
  <c r="G61" i="4"/>
  <c r="G62" i="4"/>
  <c r="G63" i="4"/>
  <c r="G64" i="4"/>
  <c r="G65" i="4"/>
  <c r="G66" i="4"/>
  <c r="G67" i="4"/>
  <c r="G68" i="4"/>
  <c r="G69" i="4"/>
  <c r="G70" i="4"/>
  <c r="G71" i="4"/>
  <c r="G72" i="4"/>
  <c r="G73" i="4"/>
  <c r="G74" i="4"/>
  <c r="G75" i="4"/>
  <c r="G76" i="4"/>
  <c r="G77" i="4"/>
  <c r="G78" i="4"/>
  <c r="G79" i="4"/>
  <c r="G80" i="4"/>
  <c r="G81" i="4"/>
  <c r="G82" i="4"/>
  <c r="G83" i="4"/>
  <c r="G84" i="4"/>
  <c r="G85" i="4"/>
  <c r="G86" i="4"/>
  <c r="G87" i="4"/>
  <c r="G88" i="4"/>
  <c r="G89" i="4"/>
  <c r="G90" i="4"/>
  <c r="G91" i="4"/>
  <c r="G92" i="4"/>
  <c r="G93" i="4"/>
  <c r="G94" i="4"/>
  <c r="G95" i="4"/>
  <c r="G96" i="4"/>
  <c r="G97" i="4"/>
  <c r="G98" i="4"/>
  <c r="G99" i="4"/>
  <c r="G100" i="4"/>
  <c r="G101" i="4"/>
  <c r="G102" i="4"/>
  <c r="G103" i="4"/>
  <c r="G104" i="4"/>
  <c r="G105" i="4"/>
  <c r="G106" i="4"/>
  <c r="G107" i="4"/>
  <c r="G108" i="4"/>
  <c r="G109" i="4"/>
  <c r="G110" i="4"/>
  <c r="G111" i="4"/>
  <c r="G112" i="4"/>
  <c r="G113" i="4"/>
  <c r="G114" i="4"/>
  <c r="G115" i="4"/>
  <c r="G116" i="4"/>
  <c r="G117" i="4"/>
  <c r="G118" i="4"/>
  <c r="G119" i="4"/>
  <c r="G120" i="4"/>
  <c r="G121" i="4"/>
  <c r="G122" i="4"/>
  <c r="G123" i="4"/>
  <c r="G124" i="4"/>
  <c r="G125" i="4"/>
  <c r="G126" i="4"/>
  <c r="G127" i="4"/>
  <c r="G128" i="4"/>
  <c r="G129" i="4"/>
  <c r="G130" i="4"/>
  <c r="G131" i="4"/>
  <c r="G132" i="4"/>
  <c r="G133" i="4"/>
  <c r="G134" i="4"/>
  <c r="G135" i="4"/>
  <c r="G136" i="4"/>
  <c r="G137" i="4"/>
  <c r="G138" i="4"/>
  <c r="G139" i="4"/>
  <c r="G140" i="4"/>
  <c r="G141" i="4"/>
  <c r="G142" i="4"/>
  <c r="G143" i="4"/>
  <c r="G144" i="4"/>
  <c r="G145" i="4"/>
  <c r="G146" i="4"/>
  <c r="G147" i="4"/>
  <c r="G148" i="4"/>
  <c r="G149" i="4"/>
  <c r="G150" i="4"/>
  <c r="G151" i="4"/>
  <c r="G152" i="4"/>
  <c r="G153" i="4"/>
  <c r="G154" i="4"/>
  <c r="G155" i="4"/>
  <c r="G156" i="4"/>
  <c r="G157" i="4"/>
  <c r="G158" i="4"/>
  <c r="G159" i="4"/>
  <c r="G160" i="4"/>
  <c r="G161" i="4"/>
  <c r="G162" i="4"/>
  <c r="G163" i="4"/>
  <c r="G164" i="4"/>
  <c r="G165" i="4"/>
  <c r="G166" i="4"/>
  <c r="G167" i="4"/>
  <c r="G168" i="4"/>
  <c r="G169" i="4"/>
  <c r="G170" i="4"/>
  <c r="G171" i="4"/>
  <c r="G172" i="4"/>
  <c r="G173" i="4"/>
  <c r="G174" i="4"/>
  <c r="G175" i="4"/>
  <c r="G176" i="4"/>
  <c r="G177" i="4"/>
  <c r="G178" i="4"/>
  <c r="G179" i="4"/>
  <c r="G180" i="4"/>
  <c r="G181" i="4"/>
  <c r="G182" i="4"/>
  <c r="G183" i="4"/>
  <c r="G184" i="4"/>
  <c r="G185" i="4"/>
  <c r="G186" i="4"/>
  <c r="G187" i="4"/>
  <c r="G188" i="4"/>
  <c r="G189" i="4"/>
  <c r="G190" i="4"/>
  <c r="G191" i="4"/>
  <c r="G192" i="4"/>
  <c r="G193" i="4"/>
  <c r="G194" i="4"/>
  <c r="G195" i="4"/>
  <c r="G196" i="4"/>
  <c r="G197" i="4"/>
  <c r="G198" i="4"/>
  <c r="G199" i="4"/>
  <c r="G200" i="4"/>
  <c r="G201" i="4"/>
  <c r="G202" i="4"/>
  <c r="G203" i="4"/>
  <c r="G204" i="4"/>
  <c r="G205" i="4"/>
  <c r="G206" i="4"/>
  <c r="G207" i="4"/>
  <c r="G208" i="4"/>
  <c r="G209" i="4"/>
  <c r="G210" i="4"/>
  <c r="G211" i="4"/>
  <c r="G212" i="4"/>
  <c r="G213" i="4"/>
  <c r="G214" i="4"/>
  <c r="G215" i="4"/>
  <c r="G216" i="4"/>
  <c r="G217" i="4"/>
  <c r="G218" i="4"/>
  <c r="G219" i="4"/>
  <c r="G220" i="4"/>
  <c r="G221" i="4"/>
  <c r="G222" i="4"/>
  <c r="G223" i="4"/>
  <c r="G224" i="4"/>
  <c r="G225" i="4"/>
  <c r="G226" i="4"/>
  <c r="G227" i="4"/>
  <c r="G228" i="4"/>
  <c r="G229" i="4"/>
  <c r="G230" i="4"/>
  <c r="G231" i="4"/>
  <c r="G232" i="4"/>
  <c r="G233" i="4"/>
  <c r="G234" i="4"/>
  <c r="G235" i="4"/>
  <c r="G236" i="4"/>
  <c r="G237" i="4"/>
  <c r="G238" i="4"/>
  <c r="G239" i="4"/>
  <c r="G240" i="4"/>
  <c r="G241" i="4"/>
  <c r="G242" i="4"/>
  <c r="G243" i="4"/>
  <c r="G244" i="4"/>
  <c r="G245" i="4"/>
  <c r="G246" i="4"/>
  <c r="G247" i="4"/>
  <c r="G248" i="4"/>
  <c r="G249" i="4"/>
  <c r="G250" i="4"/>
  <c r="G251" i="4"/>
  <c r="G252" i="4"/>
  <c r="G253" i="4"/>
  <c r="G254" i="4"/>
  <c r="G255" i="4"/>
  <c r="G256" i="4"/>
  <c r="G257" i="4"/>
  <c r="G258" i="4"/>
  <c r="G259" i="4"/>
  <c r="G260" i="4"/>
  <c r="G261" i="4"/>
  <c r="G262" i="4"/>
  <c r="G263" i="4"/>
  <c r="G264" i="4"/>
  <c r="G265" i="4"/>
  <c r="G266" i="4"/>
  <c r="G267" i="4"/>
  <c r="G268" i="4"/>
  <c r="G269" i="4"/>
  <c r="G270" i="4"/>
  <c r="G271" i="4"/>
  <c r="G272" i="4"/>
  <c r="G273" i="4"/>
  <c r="G274" i="4"/>
  <c r="G275" i="4"/>
  <c r="G276" i="4"/>
  <c r="G277" i="4"/>
  <c r="G278" i="4"/>
  <c r="G41" i="4"/>
  <c r="F41" i="4"/>
  <c r="F42" i="4"/>
  <c r="F43" i="4"/>
  <c r="F44" i="4"/>
  <c r="F45" i="4"/>
  <c r="F46" i="4"/>
  <c r="F47" i="4"/>
  <c r="F48" i="4"/>
  <c r="F49" i="4"/>
  <c r="F50" i="4"/>
  <c r="F51" i="4"/>
  <c r="F52" i="4"/>
  <c r="F53" i="4"/>
  <c r="F54" i="4"/>
  <c r="F55" i="4"/>
  <c r="F56" i="4"/>
  <c r="F57" i="4"/>
  <c r="F58" i="4"/>
  <c r="F59" i="4"/>
  <c r="F60" i="4"/>
  <c r="F61" i="4"/>
  <c r="F62" i="4"/>
  <c r="F63" i="4"/>
  <c r="F64" i="4"/>
  <c r="F65" i="4"/>
  <c r="F66" i="4"/>
  <c r="F67" i="4"/>
  <c r="F68" i="4"/>
  <c r="F69" i="4"/>
  <c r="F70" i="4"/>
  <c r="F71" i="4"/>
  <c r="F72" i="4"/>
  <c r="F73" i="4"/>
  <c r="F74" i="4"/>
  <c r="F75" i="4"/>
  <c r="F76" i="4"/>
  <c r="F77" i="4"/>
  <c r="F78" i="4"/>
  <c r="F79" i="4"/>
  <c r="F80" i="4"/>
  <c r="F81" i="4"/>
  <c r="F82" i="4"/>
  <c r="F83" i="4"/>
  <c r="F84" i="4"/>
  <c r="F85" i="4"/>
  <c r="F86" i="4"/>
  <c r="F87" i="4"/>
  <c r="F88" i="4"/>
  <c r="F89" i="4"/>
  <c r="F90" i="4"/>
  <c r="F91" i="4"/>
  <c r="F92" i="4"/>
  <c r="F93" i="4"/>
  <c r="F94" i="4"/>
  <c r="F95" i="4"/>
  <c r="F96" i="4"/>
  <c r="F97" i="4"/>
  <c r="F98" i="4"/>
  <c r="F99" i="4"/>
  <c r="F100" i="4"/>
  <c r="F101" i="4"/>
  <c r="F102" i="4"/>
  <c r="F103" i="4"/>
  <c r="F104" i="4"/>
  <c r="F105" i="4"/>
  <c r="F106" i="4"/>
  <c r="F107" i="4"/>
  <c r="F108" i="4"/>
  <c r="F109" i="4"/>
  <c r="F110" i="4"/>
  <c r="F111" i="4"/>
  <c r="F112" i="4"/>
  <c r="F113" i="4"/>
  <c r="F114" i="4"/>
  <c r="F115" i="4"/>
  <c r="F116" i="4"/>
  <c r="F117" i="4"/>
  <c r="F118" i="4"/>
  <c r="F119" i="4"/>
  <c r="F120" i="4"/>
  <c r="F121" i="4"/>
  <c r="F122" i="4"/>
  <c r="F123" i="4"/>
  <c r="F124" i="4"/>
  <c r="F125" i="4"/>
  <c r="F126" i="4"/>
  <c r="F127" i="4"/>
  <c r="F128" i="4"/>
  <c r="F129" i="4"/>
  <c r="F130" i="4"/>
  <c r="F131" i="4"/>
  <c r="F132" i="4"/>
  <c r="F133" i="4"/>
  <c r="F134" i="4"/>
  <c r="F135" i="4"/>
  <c r="F136" i="4"/>
  <c r="F137" i="4"/>
  <c r="F138" i="4"/>
  <c r="F139" i="4"/>
  <c r="F140" i="4"/>
  <c r="F141" i="4"/>
  <c r="F142" i="4"/>
  <c r="F143" i="4"/>
  <c r="F144" i="4"/>
  <c r="F145" i="4"/>
  <c r="F146" i="4"/>
  <c r="F147" i="4"/>
  <c r="F148" i="4"/>
  <c r="F149" i="4"/>
  <c r="F150" i="4"/>
  <c r="F151" i="4"/>
  <c r="F152" i="4"/>
  <c r="F153" i="4"/>
  <c r="F154" i="4"/>
  <c r="F155" i="4"/>
  <c r="F156" i="4"/>
  <c r="F157" i="4"/>
  <c r="F158" i="4"/>
  <c r="F159" i="4"/>
  <c r="F160" i="4"/>
  <c r="F161" i="4"/>
  <c r="F162" i="4"/>
  <c r="F163" i="4"/>
  <c r="F164" i="4"/>
  <c r="F165" i="4"/>
  <c r="F166" i="4"/>
  <c r="F167" i="4"/>
  <c r="F168" i="4"/>
  <c r="F169" i="4"/>
  <c r="F170" i="4"/>
  <c r="F171" i="4"/>
  <c r="F172" i="4"/>
  <c r="F173" i="4"/>
  <c r="F174" i="4"/>
  <c r="F175" i="4"/>
  <c r="F176" i="4"/>
  <c r="F177" i="4"/>
  <c r="F178" i="4"/>
  <c r="F179" i="4"/>
  <c r="F180" i="4"/>
  <c r="F181" i="4"/>
  <c r="F182" i="4"/>
  <c r="F183" i="4"/>
  <c r="F184" i="4"/>
  <c r="F185" i="4"/>
  <c r="F186" i="4"/>
  <c r="F187" i="4"/>
  <c r="F188" i="4"/>
  <c r="F189" i="4"/>
  <c r="F190" i="4"/>
  <c r="F191" i="4"/>
  <c r="F192" i="4"/>
  <c r="F193" i="4"/>
  <c r="F194" i="4"/>
  <c r="F195" i="4"/>
  <c r="F196" i="4"/>
  <c r="F197" i="4"/>
  <c r="F198" i="4"/>
  <c r="F199" i="4"/>
  <c r="F200" i="4"/>
  <c r="F201" i="4"/>
  <c r="F202" i="4"/>
  <c r="F203" i="4"/>
  <c r="F204" i="4"/>
  <c r="F205" i="4"/>
  <c r="F206" i="4"/>
  <c r="F207" i="4"/>
  <c r="F208" i="4"/>
  <c r="F209" i="4"/>
  <c r="F210" i="4"/>
  <c r="F211" i="4"/>
  <c r="F212" i="4"/>
  <c r="F213" i="4"/>
  <c r="F214" i="4"/>
  <c r="F215" i="4"/>
  <c r="F216" i="4"/>
  <c r="F217" i="4"/>
  <c r="F218" i="4"/>
  <c r="F219" i="4"/>
  <c r="F220" i="4"/>
  <c r="F221" i="4"/>
  <c r="F222" i="4"/>
  <c r="F223" i="4"/>
  <c r="F224" i="4"/>
  <c r="F225" i="4"/>
  <c r="F226" i="4"/>
  <c r="F227" i="4"/>
  <c r="F228" i="4"/>
  <c r="F229" i="4"/>
  <c r="F230" i="4"/>
  <c r="F231" i="4"/>
  <c r="F232" i="4"/>
  <c r="F233" i="4"/>
  <c r="F234" i="4"/>
  <c r="F235" i="4"/>
  <c r="F236" i="4"/>
  <c r="F237" i="4"/>
  <c r="F238" i="4"/>
  <c r="F239" i="4"/>
  <c r="F240" i="4"/>
  <c r="F241" i="4"/>
  <c r="F242" i="4"/>
  <c r="F243" i="4"/>
  <c r="F244" i="4"/>
  <c r="F245" i="4"/>
  <c r="F246" i="4"/>
  <c r="F247" i="4"/>
  <c r="F248" i="4"/>
  <c r="F249" i="4"/>
  <c r="F250" i="4"/>
  <c r="F251" i="4"/>
  <c r="F252" i="4"/>
  <c r="F253" i="4"/>
  <c r="F254" i="4"/>
  <c r="F255" i="4"/>
  <c r="F256" i="4"/>
  <c r="F257" i="4"/>
  <c r="F258" i="4"/>
  <c r="F259" i="4"/>
  <c r="F260" i="4"/>
  <c r="F261" i="4"/>
  <c r="F262" i="4"/>
  <c r="F263" i="4"/>
  <c r="F264" i="4"/>
  <c r="F265" i="4"/>
  <c r="F266" i="4"/>
  <c r="F267" i="4"/>
  <c r="F268" i="4"/>
  <c r="F269" i="4"/>
  <c r="F270" i="4"/>
  <c r="F271" i="4"/>
  <c r="F272" i="4"/>
  <c r="F273" i="4"/>
  <c r="F274" i="4"/>
  <c r="F275" i="4"/>
  <c r="F276" i="4"/>
  <c r="F277" i="4"/>
  <c r="F278" i="4"/>
  <c r="K94" i="6"/>
  <c r="J94" i="6"/>
  <c r="J42" i="6"/>
  <c r="K42" i="6"/>
  <c r="J43" i="6"/>
  <c r="K43" i="6"/>
  <c r="J44" i="6"/>
  <c r="K44" i="6"/>
  <c r="J45" i="6"/>
  <c r="K45" i="6"/>
  <c r="J46" i="6"/>
  <c r="K46" i="6"/>
  <c r="J47" i="6"/>
  <c r="K47" i="6"/>
  <c r="J48" i="6"/>
  <c r="K48" i="6"/>
  <c r="J49" i="6"/>
  <c r="K49" i="6"/>
  <c r="J50" i="6"/>
  <c r="K50" i="6"/>
  <c r="J51" i="6"/>
  <c r="K51" i="6"/>
  <c r="J52" i="6"/>
  <c r="K52" i="6"/>
  <c r="J53" i="6"/>
  <c r="K53" i="6"/>
  <c r="J54" i="6"/>
  <c r="K54" i="6"/>
  <c r="J55" i="6"/>
  <c r="K55" i="6"/>
  <c r="J56" i="6"/>
  <c r="K56" i="6"/>
  <c r="J57" i="6"/>
  <c r="K57" i="6"/>
  <c r="J58" i="6"/>
  <c r="K58" i="6"/>
  <c r="J59" i="6"/>
  <c r="K59" i="6"/>
  <c r="J60" i="6"/>
  <c r="K60" i="6"/>
  <c r="J61" i="6"/>
  <c r="K61" i="6"/>
  <c r="J62" i="6"/>
  <c r="K62" i="6"/>
  <c r="J63" i="6"/>
  <c r="K63" i="6"/>
  <c r="J64" i="6"/>
  <c r="K64" i="6"/>
  <c r="J65" i="6"/>
  <c r="K65" i="6"/>
  <c r="J66" i="6"/>
  <c r="K66" i="6"/>
  <c r="J67" i="6"/>
  <c r="K67" i="6"/>
  <c r="J68" i="6"/>
  <c r="K68" i="6"/>
  <c r="J69" i="6"/>
  <c r="K69" i="6"/>
  <c r="J70" i="6"/>
  <c r="K70" i="6"/>
  <c r="J71" i="6"/>
  <c r="K71" i="6"/>
  <c r="J72" i="6"/>
  <c r="K72" i="6"/>
  <c r="J73" i="6"/>
  <c r="K73" i="6"/>
  <c r="J74" i="6"/>
  <c r="K74" i="6"/>
  <c r="J75" i="6"/>
  <c r="K75" i="6"/>
  <c r="J76" i="6"/>
  <c r="K76" i="6"/>
  <c r="J77" i="6"/>
  <c r="K77" i="6"/>
  <c r="J78" i="6"/>
  <c r="K78" i="6"/>
  <c r="J79" i="6"/>
  <c r="K79" i="6"/>
  <c r="J80" i="6"/>
  <c r="K80" i="6"/>
  <c r="J81" i="6"/>
  <c r="K81" i="6"/>
  <c r="J82" i="6"/>
  <c r="K82" i="6"/>
  <c r="J83" i="6"/>
  <c r="K83" i="6"/>
  <c r="J84" i="6"/>
  <c r="K84" i="6"/>
  <c r="J85" i="6"/>
  <c r="K85" i="6"/>
  <c r="J86" i="6"/>
  <c r="K86" i="6"/>
  <c r="J87" i="6"/>
  <c r="K87" i="6"/>
  <c r="J88" i="6"/>
  <c r="K88" i="6"/>
  <c r="J89" i="6"/>
  <c r="K89" i="6"/>
  <c r="J90" i="6"/>
  <c r="K90" i="6"/>
  <c r="J91" i="6"/>
  <c r="K91" i="6"/>
  <c r="J92" i="6"/>
  <c r="K92" i="6"/>
  <c r="J93" i="6"/>
  <c r="K93" i="6"/>
  <c r="J95" i="6"/>
  <c r="K95" i="6"/>
  <c r="J96" i="6"/>
  <c r="K96" i="6"/>
  <c r="J97" i="6"/>
  <c r="K97" i="6"/>
  <c r="J98" i="6"/>
  <c r="K98" i="6"/>
  <c r="J99" i="6"/>
  <c r="K99" i="6"/>
  <c r="J100" i="6"/>
  <c r="K100" i="6"/>
  <c r="J101" i="6"/>
  <c r="K101" i="6"/>
  <c r="J102" i="6"/>
  <c r="K102" i="6"/>
  <c r="J103" i="6"/>
  <c r="K103" i="6"/>
  <c r="J104" i="6"/>
  <c r="K104" i="6"/>
  <c r="J105" i="6"/>
  <c r="K105" i="6"/>
  <c r="J106" i="6"/>
  <c r="K106" i="6"/>
  <c r="J107" i="6"/>
  <c r="K107" i="6"/>
  <c r="J108" i="6"/>
  <c r="K108" i="6"/>
  <c r="J109" i="6"/>
  <c r="K109" i="6"/>
  <c r="J110" i="6"/>
  <c r="K110" i="6"/>
  <c r="J111" i="6"/>
  <c r="K111" i="6"/>
  <c r="J112" i="6"/>
  <c r="K112" i="6"/>
  <c r="J113" i="6"/>
  <c r="K113" i="6"/>
  <c r="J114" i="6"/>
  <c r="K114" i="6"/>
  <c r="J115" i="6"/>
  <c r="K115" i="6"/>
  <c r="J116" i="6"/>
  <c r="K116" i="6"/>
  <c r="J117" i="6"/>
  <c r="K117" i="6"/>
  <c r="J118" i="6"/>
  <c r="K118" i="6"/>
  <c r="J119" i="6"/>
  <c r="K119" i="6"/>
  <c r="J120" i="6"/>
  <c r="K120" i="6"/>
  <c r="J121" i="6"/>
  <c r="K121" i="6"/>
  <c r="J122" i="6"/>
  <c r="K122" i="6"/>
  <c r="J123" i="6"/>
  <c r="K123" i="6"/>
  <c r="J124" i="6"/>
  <c r="K124" i="6"/>
  <c r="J125" i="6"/>
  <c r="K125" i="6"/>
  <c r="J126" i="6"/>
  <c r="K126" i="6"/>
  <c r="J127" i="6"/>
  <c r="K127" i="6"/>
  <c r="J128" i="6"/>
  <c r="K128" i="6"/>
  <c r="J129" i="6"/>
  <c r="K129" i="6"/>
  <c r="J130" i="6"/>
  <c r="K130" i="6"/>
  <c r="J131" i="6"/>
  <c r="K131" i="6"/>
  <c r="J132" i="6"/>
  <c r="K132" i="6"/>
  <c r="J133" i="6"/>
  <c r="K133" i="6"/>
  <c r="J134" i="6"/>
  <c r="K134" i="6"/>
  <c r="J135" i="6"/>
  <c r="K135" i="6"/>
  <c r="J136" i="6"/>
  <c r="K136" i="6"/>
  <c r="J137" i="6"/>
  <c r="K137" i="6"/>
  <c r="J138" i="6"/>
  <c r="K138" i="6"/>
  <c r="J139" i="6"/>
  <c r="K139" i="6"/>
  <c r="J140" i="6"/>
  <c r="K140" i="6"/>
  <c r="J141" i="6"/>
  <c r="K141" i="6"/>
  <c r="J142" i="6"/>
  <c r="K142" i="6"/>
  <c r="J143" i="6"/>
  <c r="K143" i="6"/>
  <c r="J144" i="6"/>
  <c r="K144" i="6"/>
  <c r="J145" i="6"/>
  <c r="K145" i="6"/>
  <c r="J146" i="6"/>
  <c r="K146" i="6"/>
  <c r="J147" i="6"/>
  <c r="K147" i="6"/>
  <c r="J148" i="6"/>
  <c r="K148" i="6"/>
  <c r="J149" i="6"/>
  <c r="K149" i="6"/>
  <c r="J150" i="6"/>
  <c r="K150" i="6"/>
  <c r="J151" i="6"/>
  <c r="K151" i="6"/>
  <c r="J152" i="6"/>
  <c r="K152" i="6"/>
  <c r="J153" i="6"/>
  <c r="K153" i="6"/>
  <c r="J154" i="6"/>
  <c r="K154" i="6"/>
  <c r="J155" i="6"/>
  <c r="K155" i="6"/>
  <c r="J156" i="6"/>
  <c r="K156" i="6"/>
  <c r="J157" i="6"/>
  <c r="K157" i="6"/>
  <c r="J158" i="6"/>
  <c r="K158" i="6"/>
  <c r="J159" i="6"/>
  <c r="K159" i="6"/>
  <c r="J160" i="6"/>
  <c r="K160" i="6"/>
  <c r="J161" i="6"/>
  <c r="K161" i="6"/>
  <c r="J162" i="6"/>
  <c r="K162" i="6"/>
  <c r="J163" i="6"/>
  <c r="K163" i="6"/>
  <c r="J164" i="6"/>
  <c r="K164" i="6"/>
  <c r="J165" i="6"/>
  <c r="K165" i="6"/>
  <c r="J166" i="6"/>
  <c r="K166" i="6"/>
  <c r="J167" i="6"/>
  <c r="K167" i="6"/>
  <c r="J168" i="6"/>
  <c r="K168" i="6"/>
  <c r="J169" i="6"/>
  <c r="K169" i="6"/>
  <c r="J170" i="6"/>
  <c r="K170" i="6"/>
  <c r="J171" i="6"/>
  <c r="K171" i="6"/>
  <c r="J172" i="6"/>
  <c r="K172" i="6"/>
  <c r="J173" i="6"/>
  <c r="K173" i="6"/>
  <c r="J174" i="6"/>
  <c r="K174" i="6"/>
  <c r="J175" i="6"/>
  <c r="K175" i="6"/>
  <c r="J176" i="6"/>
  <c r="K176" i="6"/>
  <c r="J177" i="6"/>
  <c r="K177" i="6"/>
  <c r="J178" i="6"/>
  <c r="K178" i="6"/>
  <c r="J179" i="6"/>
  <c r="K179" i="6"/>
  <c r="J180" i="6"/>
  <c r="K180" i="6"/>
  <c r="J181" i="6"/>
  <c r="K181" i="6"/>
  <c r="J182" i="6"/>
  <c r="K182" i="6"/>
  <c r="J183" i="6"/>
  <c r="K183" i="6"/>
  <c r="J184" i="6"/>
  <c r="K184" i="6"/>
  <c r="J185" i="6"/>
  <c r="K185" i="6"/>
  <c r="J186" i="6"/>
  <c r="K186" i="6"/>
  <c r="J187" i="6"/>
  <c r="K187" i="6"/>
  <c r="J188" i="6"/>
  <c r="K188" i="6"/>
  <c r="J189" i="6"/>
  <c r="K189" i="6"/>
  <c r="J190" i="6"/>
  <c r="K190" i="6"/>
  <c r="J191" i="6"/>
  <c r="K191" i="6"/>
  <c r="J192" i="6"/>
  <c r="K192" i="6"/>
  <c r="J193" i="6"/>
  <c r="K193" i="6"/>
  <c r="J194" i="6"/>
  <c r="K194" i="6"/>
  <c r="J195" i="6"/>
  <c r="K195" i="6"/>
  <c r="J196" i="6"/>
  <c r="K196" i="6"/>
  <c r="J197" i="6"/>
  <c r="K197" i="6"/>
  <c r="J198" i="6"/>
  <c r="K198" i="6"/>
  <c r="J199" i="6"/>
  <c r="K199" i="6"/>
  <c r="J200" i="6"/>
  <c r="K200" i="6"/>
  <c r="J201" i="6"/>
  <c r="K201" i="6"/>
  <c r="J202" i="6"/>
  <c r="K202" i="6"/>
  <c r="J203" i="6"/>
  <c r="K203" i="6"/>
  <c r="J204" i="6"/>
  <c r="K204" i="6"/>
  <c r="J205" i="6"/>
  <c r="K205" i="6"/>
  <c r="J206" i="6"/>
  <c r="K206" i="6"/>
  <c r="J207" i="6"/>
  <c r="K207" i="6"/>
  <c r="J208" i="6"/>
  <c r="K208" i="6"/>
  <c r="J209" i="6"/>
  <c r="K209" i="6"/>
  <c r="J210" i="6"/>
  <c r="K210" i="6"/>
  <c r="J211" i="6"/>
  <c r="K211" i="6"/>
  <c r="J212" i="6"/>
  <c r="K212" i="6"/>
  <c r="J213" i="6"/>
  <c r="K213" i="6"/>
  <c r="J214" i="6"/>
  <c r="K214" i="6"/>
  <c r="J215" i="6"/>
  <c r="K215" i="6"/>
  <c r="J216" i="6"/>
  <c r="K216" i="6"/>
  <c r="J217" i="6"/>
  <c r="K217" i="6"/>
  <c r="J218" i="6"/>
  <c r="K218" i="6"/>
  <c r="J219" i="6"/>
  <c r="K219" i="6"/>
  <c r="J220" i="6"/>
  <c r="K220" i="6"/>
  <c r="J221" i="6"/>
  <c r="K221" i="6"/>
  <c r="J222" i="6"/>
  <c r="K222" i="6"/>
  <c r="J223" i="6"/>
  <c r="K223" i="6"/>
  <c r="J224" i="6"/>
  <c r="K224" i="6"/>
  <c r="J225" i="6"/>
  <c r="K225" i="6"/>
  <c r="J226" i="6"/>
  <c r="K226" i="6"/>
  <c r="J227" i="6"/>
  <c r="K227" i="6"/>
  <c r="J228" i="6"/>
  <c r="K228" i="6"/>
  <c r="J229" i="6"/>
  <c r="K229" i="6"/>
  <c r="J230" i="6"/>
  <c r="K230" i="6"/>
  <c r="J231" i="6"/>
  <c r="K231" i="6"/>
  <c r="J232" i="6"/>
  <c r="K232" i="6"/>
  <c r="J233" i="6"/>
  <c r="K233" i="6"/>
  <c r="J234" i="6"/>
  <c r="K234" i="6"/>
  <c r="J235" i="6"/>
  <c r="K235" i="6"/>
  <c r="J236" i="6"/>
  <c r="K236" i="6"/>
  <c r="J237" i="6"/>
  <c r="K237" i="6"/>
  <c r="J238" i="6"/>
  <c r="K238" i="6"/>
  <c r="J239" i="6"/>
  <c r="K239" i="6"/>
  <c r="J240" i="6"/>
  <c r="K240" i="6"/>
  <c r="J241" i="6"/>
  <c r="K241" i="6"/>
  <c r="J242" i="6"/>
  <c r="K242" i="6"/>
  <c r="J243" i="6"/>
  <c r="K243" i="6"/>
  <c r="J244" i="6"/>
  <c r="K244" i="6"/>
  <c r="J245" i="6"/>
  <c r="K245" i="6"/>
  <c r="J246" i="6"/>
  <c r="K246" i="6"/>
  <c r="J247" i="6"/>
  <c r="K247" i="6"/>
  <c r="J248" i="6"/>
  <c r="K248" i="6"/>
  <c r="J249" i="6"/>
  <c r="K249" i="6"/>
  <c r="J250" i="6"/>
  <c r="K250" i="6"/>
  <c r="J251" i="6"/>
  <c r="K251" i="6"/>
  <c r="J252" i="6"/>
  <c r="K252" i="6"/>
  <c r="J253" i="6"/>
  <c r="K253" i="6"/>
  <c r="J254" i="6"/>
  <c r="K254" i="6"/>
  <c r="J255" i="6"/>
  <c r="K255" i="6"/>
  <c r="J256" i="6"/>
  <c r="K256" i="6"/>
  <c r="J257" i="6"/>
  <c r="K257" i="6"/>
  <c r="J258" i="6"/>
  <c r="K258" i="6"/>
  <c r="J259" i="6"/>
  <c r="K259" i="6"/>
  <c r="J260" i="6"/>
  <c r="K260" i="6"/>
  <c r="J261" i="6"/>
  <c r="K261" i="6"/>
  <c r="J262" i="6"/>
  <c r="K262" i="6"/>
  <c r="J263" i="6"/>
  <c r="K263" i="6"/>
  <c r="J264" i="6"/>
  <c r="K264" i="6"/>
  <c r="J265" i="6"/>
  <c r="K265" i="6"/>
  <c r="J266" i="6"/>
  <c r="K266" i="6"/>
  <c r="J267" i="6"/>
  <c r="K267" i="6"/>
  <c r="J268" i="6"/>
  <c r="K268" i="6"/>
  <c r="J269" i="6"/>
  <c r="K269" i="6"/>
  <c r="J270" i="6"/>
  <c r="K270" i="6"/>
  <c r="J271" i="6"/>
  <c r="K271" i="6"/>
  <c r="J272" i="6"/>
  <c r="K272" i="6"/>
  <c r="J273" i="6"/>
  <c r="K273" i="6"/>
  <c r="J274" i="6"/>
  <c r="K274" i="6"/>
  <c r="J275" i="6"/>
  <c r="K275" i="6"/>
  <c r="J276" i="6"/>
  <c r="K276" i="6"/>
  <c r="J277" i="6"/>
  <c r="K277" i="6"/>
  <c r="J278" i="6"/>
  <c r="K278" i="6"/>
  <c r="K41" i="6"/>
  <c r="J41" i="6"/>
  <c r="F36" i="9"/>
  <c r="F37" i="9"/>
  <c r="F38" i="9"/>
  <c r="F39" i="9"/>
  <c r="F40" i="9"/>
  <c r="F41" i="9"/>
  <c r="F42" i="9"/>
  <c r="F43" i="9"/>
  <c r="F44" i="9"/>
  <c r="F45" i="9"/>
  <c r="F46" i="9"/>
  <c r="F47" i="9"/>
  <c r="F48" i="9"/>
  <c r="F49" i="9"/>
  <c r="F50" i="9"/>
  <c r="F51" i="9"/>
  <c r="F52" i="9"/>
  <c r="F53" i="9"/>
  <c r="F54" i="9"/>
  <c r="F55" i="9"/>
  <c r="F56" i="9"/>
  <c r="F57" i="9"/>
  <c r="F58" i="9"/>
  <c r="F59" i="9"/>
  <c r="F60" i="9"/>
  <c r="F61" i="9"/>
  <c r="F62" i="9"/>
  <c r="F63" i="9"/>
  <c r="F64" i="9"/>
  <c r="F65" i="9"/>
  <c r="F66" i="9"/>
  <c r="F67" i="9"/>
  <c r="F68" i="9"/>
  <c r="F69" i="9"/>
  <c r="F70" i="9"/>
  <c r="F71" i="9"/>
  <c r="F72" i="9"/>
  <c r="F73" i="9"/>
  <c r="F74" i="9"/>
  <c r="F75" i="9"/>
  <c r="F76" i="9"/>
  <c r="F77" i="9"/>
  <c r="F78" i="9"/>
  <c r="F79" i="9"/>
  <c r="F80" i="9"/>
  <c r="F81" i="9"/>
  <c r="F82" i="9"/>
  <c r="F83" i="9"/>
  <c r="F84" i="9"/>
  <c r="F85" i="9"/>
  <c r="F86" i="9"/>
  <c r="F87" i="9"/>
  <c r="F88" i="9"/>
  <c r="F89" i="9"/>
  <c r="F90" i="9"/>
  <c r="F91" i="9"/>
  <c r="F92" i="9"/>
  <c r="F93" i="9"/>
  <c r="F94" i="9"/>
  <c r="F95" i="9"/>
  <c r="F96" i="9"/>
  <c r="F97" i="9"/>
  <c r="F98" i="9"/>
  <c r="F99" i="9"/>
  <c r="F100" i="9"/>
  <c r="F101" i="9"/>
  <c r="F102" i="9"/>
  <c r="F103" i="9"/>
  <c r="F104" i="9"/>
  <c r="F105" i="9"/>
  <c r="F106" i="9"/>
  <c r="F107" i="9"/>
  <c r="F108" i="9"/>
  <c r="F109" i="9"/>
  <c r="F110" i="9"/>
  <c r="F111" i="9"/>
  <c r="F112" i="9"/>
  <c r="F113" i="9"/>
  <c r="F114" i="9"/>
  <c r="F115" i="9"/>
  <c r="F116" i="9"/>
  <c r="F117" i="9"/>
  <c r="F118" i="9"/>
  <c r="F119" i="9"/>
  <c r="F120" i="9"/>
  <c r="F121" i="9"/>
  <c r="F122" i="9"/>
  <c r="F123" i="9"/>
  <c r="F124" i="9"/>
  <c r="F125" i="9"/>
  <c r="F126" i="9"/>
  <c r="F127" i="9"/>
  <c r="F128" i="9"/>
  <c r="F129" i="9"/>
  <c r="F130" i="9"/>
  <c r="F131" i="9"/>
  <c r="F132" i="9"/>
  <c r="F133" i="9"/>
  <c r="F134" i="9"/>
  <c r="F135" i="9"/>
  <c r="F136" i="9"/>
  <c r="F137" i="9"/>
  <c r="F138" i="9"/>
  <c r="F139" i="9"/>
  <c r="F140" i="9"/>
  <c r="F141" i="9"/>
  <c r="F142" i="9"/>
  <c r="F143" i="9"/>
  <c r="F144" i="9"/>
  <c r="F145" i="9"/>
  <c r="F146" i="9"/>
  <c r="F147" i="9"/>
  <c r="F148" i="9"/>
  <c r="F149" i="9"/>
  <c r="F150" i="9"/>
  <c r="F151" i="9"/>
  <c r="F152" i="9"/>
  <c r="F153" i="9"/>
  <c r="F154" i="9"/>
  <c r="F155" i="9"/>
  <c r="F156" i="9"/>
  <c r="F157" i="9"/>
  <c r="F158" i="9"/>
  <c r="F159" i="9"/>
  <c r="F160" i="9"/>
  <c r="F161" i="9"/>
  <c r="F162" i="9"/>
  <c r="F163" i="9"/>
  <c r="F164" i="9"/>
  <c r="F165" i="9"/>
  <c r="F166" i="9"/>
  <c r="F167" i="9"/>
  <c r="F168" i="9"/>
  <c r="F169" i="9"/>
  <c r="F170" i="9"/>
  <c r="F171" i="9"/>
  <c r="F172" i="9"/>
  <c r="F173" i="9"/>
  <c r="F174" i="9"/>
  <c r="F175" i="9"/>
  <c r="F176" i="9"/>
  <c r="F177" i="9"/>
  <c r="F178" i="9"/>
  <c r="F179" i="9"/>
  <c r="F180" i="9"/>
  <c r="F181" i="9"/>
  <c r="F182" i="9"/>
  <c r="F183" i="9"/>
  <c r="F184" i="9"/>
  <c r="F185" i="9"/>
  <c r="F186" i="9"/>
  <c r="F187" i="9"/>
  <c r="F188" i="9"/>
  <c r="F189" i="9"/>
  <c r="F190" i="9"/>
  <c r="F191" i="9"/>
  <c r="F192" i="9"/>
  <c r="F193" i="9"/>
  <c r="F194" i="9"/>
  <c r="F195" i="9"/>
  <c r="F196" i="9"/>
  <c r="F197" i="9"/>
  <c r="F198" i="9"/>
  <c r="F199" i="9"/>
  <c r="F200" i="9"/>
  <c r="F201" i="9"/>
  <c r="F202" i="9"/>
  <c r="F203" i="9"/>
  <c r="F204" i="9"/>
  <c r="F205" i="9"/>
  <c r="F206" i="9"/>
  <c r="F207" i="9"/>
  <c r="F208" i="9"/>
  <c r="F209" i="9"/>
  <c r="F210" i="9"/>
  <c r="F211" i="9"/>
  <c r="F212" i="9"/>
  <c r="F213" i="9"/>
  <c r="F214" i="9"/>
  <c r="F215" i="9"/>
  <c r="F216" i="9"/>
  <c r="F217" i="9"/>
  <c r="F218" i="9"/>
  <c r="F219" i="9"/>
  <c r="F220" i="9"/>
  <c r="F221" i="9"/>
  <c r="F222" i="9"/>
  <c r="F223" i="9"/>
  <c r="F224" i="9"/>
  <c r="F225" i="9"/>
  <c r="F226" i="9"/>
  <c r="F227" i="9"/>
  <c r="F228" i="9"/>
  <c r="F229" i="9"/>
  <c r="F230" i="9"/>
  <c r="F231" i="9"/>
  <c r="F232" i="9"/>
  <c r="F233" i="9"/>
  <c r="F234" i="9"/>
  <c r="F235" i="9"/>
  <c r="F236" i="9"/>
  <c r="F237" i="9"/>
  <c r="F238" i="9"/>
  <c r="F239" i="9"/>
  <c r="F240" i="9"/>
  <c r="F241" i="9"/>
  <c r="F242" i="9"/>
  <c r="F243" i="9"/>
  <c r="F244" i="9"/>
  <c r="F245" i="9"/>
  <c r="F246" i="9"/>
  <c r="F247" i="9"/>
  <c r="F248" i="9"/>
  <c r="F249" i="9"/>
  <c r="F250" i="9"/>
  <c r="F251" i="9"/>
  <c r="F252" i="9"/>
  <c r="F253" i="9"/>
  <c r="F254" i="9"/>
  <c r="F255" i="9"/>
  <c r="F256" i="9"/>
  <c r="F257" i="9"/>
  <c r="F258" i="9"/>
  <c r="F259" i="9"/>
  <c r="F260" i="9"/>
  <c r="F261" i="9"/>
  <c r="F262" i="9"/>
  <c r="F263" i="9"/>
  <c r="F264" i="9"/>
  <c r="F265" i="9"/>
  <c r="F266" i="9"/>
  <c r="F267" i="9"/>
  <c r="F268" i="9"/>
  <c r="F269" i="9"/>
  <c r="F270" i="9"/>
  <c r="F271" i="9"/>
  <c r="F272" i="9"/>
  <c r="F273" i="9"/>
  <c r="F274" i="9"/>
  <c r="F275" i="9"/>
  <c r="F276" i="9"/>
  <c r="F277" i="9"/>
  <c r="F278" i="9"/>
  <c r="F279" i="9"/>
  <c r="F280" i="9"/>
  <c r="F281" i="9"/>
  <c r="F282" i="9"/>
  <c r="F283" i="9"/>
  <c r="F284" i="9"/>
  <c r="F285" i="9"/>
  <c r="F286" i="9"/>
  <c r="F287" i="9"/>
  <c r="F288" i="9"/>
  <c r="F289" i="9"/>
  <c r="F290" i="9"/>
  <c r="F291" i="9"/>
  <c r="F292" i="9"/>
  <c r="F293" i="9"/>
  <c r="F294" i="9"/>
  <c r="F295" i="9"/>
  <c r="F296" i="9"/>
  <c r="F297" i="9"/>
  <c r="F35" i="9"/>
  <c r="E33" i="9"/>
  <c r="E34" i="9"/>
  <c r="E35" i="9"/>
  <c r="E36" i="9"/>
  <c r="E37" i="9"/>
  <c r="E38" i="9"/>
  <c r="E39" i="9"/>
  <c r="E40" i="9"/>
  <c r="E41" i="9"/>
  <c r="E42" i="9"/>
  <c r="E43" i="9"/>
  <c r="E44" i="9"/>
  <c r="E45" i="9"/>
  <c r="E46" i="9"/>
  <c r="E47" i="9"/>
  <c r="E48" i="9"/>
  <c r="E49" i="9"/>
  <c r="E50" i="9"/>
  <c r="E51" i="9"/>
  <c r="E52" i="9"/>
  <c r="E53" i="9"/>
  <c r="E54" i="9"/>
  <c r="E55" i="9"/>
  <c r="E56" i="9"/>
  <c r="E57" i="9"/>
  <c r="E58" i="9"/>
  <c r="E59" i="9"/>
  <c r="E60" i="9"/>
  <c r="E61" i="9"/>
  <c r="E62" i="9"/>
  <c r="E63" i="9"/>
  <c r="E64" i="9"/>
  <c r="E65" i="9"/>
  <c r="E66" i="9"/>
  <c r="E67" i="9"/>
  <c r="E68" i="9"/>
  <c r="E69" i="9"/>
  <c r="E70" i="9"/>
  <c r="E71" i="9"/>
  <c r="E72" i="9"/>
  <c r="E73" i="9"/>
  <c r="E74" i="9"/>
  <c r="E75" i="9"/>
  <c r="E76" i="9"/>
  <c r="E77" i="9"/>
  <c r="E78" i="9"/>
  <c r="E79" i="9"/>
  <c r="E80" i="9"/>
  <c r="E81" i="9"/>
  <c r="E82" i="9"/>
  <c r="E83" i="9"/>
  <c r="E84" i="9"/>
  <c r="E85" i="9"/>
  <c r="E86" i="9"/>
  <c r="E87" i="9"/>
  <c r="E88" i="9"/>
  <c r="E89" i="9"/>
  <c r="E90" i="9"/>
  <c r="E91" i="9"/>
  <c r="E92" i="9"/>
  <c r="E93" i="9"/>
  <c r="E94" i="9"/>
  <c r="E95" i="9"/>
  <c r="E96" i="9"/>
  <c r="E97" i="9"/>
  <c r="E98" i="9"/>
  <c r="E99" i="9"/>
  <c r="E100" i="9"/>
  <c r="E101" i="9"/>
  <c r="E102" i="9"/>
  <c r="E103" i="9"/>
  <c r="E104" i="9"/>
  <c r="E105" i="9"/>
  <c r="E106" i="9"/>
  <c r="E107" i="9"/>
  <c r="E108" i="9"/>
  <c r="E109" i="9"/>
  <c r="E110" i="9"/>
  <c r="E111" i="9"/>
  <c r="E112" i="9"/>
  <c r="E113" i="9"/>
  <c r="E114" i="9"/>
  <c r="E115" i="9"/>
  <c r="E116" i="9"/>
  <c r="E117" i="9"/>
  <c r="E118" i="9"/>
  <c r="E119" i="9"/>
  <c r="E120" i="9"/>
  <c r="E121" i="9"/>
  <c r="E122" i="9"/>
  <c r="E123" i="9"/>
  <c r="E124" i="9"/>
  <c r="E125" i="9"/>
  <c r="E126" i="9"/>
  <c r="E127" i="9"/>
  <c r="E128" i="9"/>
  <c r="E129" i="9"/>
  <c r="E130" i="9"/>
  <c r="E131" i="9"/>
  <c r="E132" i="9"/>
  <c r="E133" i="9"/>
  <c r="E134" i="9"/>
  <c r="E135" i="9"/>
  <c r="E136" i="9"/>
  <c r="E137" i="9"/>
  <c r="E138" i="9"/>
  <c r="E139" i="9"/>
  <c r="E140" i="9"/>
  <c r="E141" i="9"/>
  <c r="E142" i="9"/>
  <c r="E143" i="9"/>
  <c r="E144" i="9"/>
  <c r="E145" i="9"/>
  <c r="E146" i="9"/>
  <c r="E147" i="9"/>
  <c r="E148" i="9"/>
  <c r="E149" i="9"/>
  <c r="E150" i="9"/>
  <c r="E151" i="9"/>
  <c r="E152" i="9"/>
  <c r="E153" i="9"/>
  <c r="E154" i="9"/>
  <c r="E155" i="9"/>
  <c r="E156" i="9"/>
  <c r="E157" i="9"/>
  <c r="E158" i="9"/>
  <c r="E159" i="9"/>
  <c r="E160" i="9"/>
  <c r="E161" i="9"/>
  <c r="E162" i="9"/>
  <c r="E163" i="9"/>
  <c r="E164" i="9"/>
  <c r="E165" i="9"/>
  <c r="E166" i="9"/>
  <c r="E167" i="9"/>
  <c r="E168" i="9"/>
  <c r="E169" i="9"/>
  <c r="E170" i="9"/>
  <c r="E171" i="9"/>
  <c r="E172" i="9"/>
  <c r="E173" i="9"/>
  <c r="E174" i="9"/>
  <c r="E175" i="9"/>
  <c r="E176" i="9"/>
  <c r="E177" i="9"/>
  <c r="E178" i="9"/>
  <c r="E179" i="9"/>
  <c r="E180" i="9"/>
  <c r="E181" i="9"/>
  <c r="E182" i="9"/>
  <c r="E183" i="9"/>
  <c r="E184" i="9"/>
  <c r="E185" i="9"/>
  <c r="E186" i="9"/>
  <c r="E187" i="9"/>
  <c r="E188" i="9"/>
  <c r="E189" i="9"/>
  <c r="E190" i="9"/>
  <c r="E191" i="9"/>
  <c r="E192" i="9"/>
  <c r="E193" i="9"/>
  <c r="E194" i="9"/>
  <c r="E195" i="9"/>
  <c r="E196" i="9"/>
  <c r="E197" i="9"/>
  <c r="E198" i="9"/>
  <c r="E199" i="9"/>
  <c r="E200" i="9"/>
  <c r="E201" i="9"/>
  <c r="E202" i="9"/>
  <c r="E203" i="9"/>
  <c r="E204" i="9"/>
  <c r="E205" i="9"/>
  <c r="E206" i="9"/>
  <c r="E207" i="9"/>
  <c r="E208" i="9"/>
  <c r="E209" i="9"/>
  <c r="E210" i="9"/>
  <c r="E211" i="9"/>
  <c r="E212" i="9"/>
  <c r="E213" i="9"/>
  <c r="E214" i="9"/>
  <c r="E215" i="9"/>
  <c r="E216" i="9"/>
  <c r="E217" i="9"/>
  <c r="E218" i="9"/>
  <c r="E219" i="9"/>
  <c r="E220" i="9"/>
  <c r="E221" i="9"/>
  <c r="E222" i="9"/>
  <c r="E223" i="9"/>
  <c r="E224" i="9"/>
  <c r="E225" i="9"/>
  <c r="E226" i="9"/>
  <c r="E227" i="9"/>
  <c r="E228" i="9"/>
  <c r="E229" i="9"/>
  <c r="E230" i="9"/>
  <c r="E231" i="9"/>
  <c r="E232" i="9"/>
  <c r="E233" i="9"/>
  <c r="E234" i="9"/>
  <c r="E235" i="9"/>
  <c r="E236" i="9"/>
  <c r="E237" i="9"/>
  <c r="E238" i="9"/>
  <c r="E239" i="9"/>
  <c r="E240" i="9"/>
  <c r="E241" i="9"/>
  <c r="E242" i="9"/>
  <c r="E243" i="9"/>
  <c r="E244" i="9"/>
  <c r="E245" i="9"/>
  <c r="E246" i="9"/>
  <c r="E247" i="9"/>
  <c r="E248" i="9"/>
  <c r="E249" i="9"/>
  <c r="E250" i="9"/>
  <c r="E251" i="9"/>
  <c r="E252" i="9"/>
  <c r="E253" i="9"/>
  <c r="E254" i="9"/>
  <c r="E255" i="9"/>
  <c r="E256" i="9"/>
  <c r="E257" i="9"/>
  <c r="E258" i="9"/>
  <c r="E259" i="9"/>
  <c r="E260" i="9"/>
  <c r="E261" i="9"/>
  <c r="E262" i="9"/>
  <c r="E263" i="9"/>
  <c r="E264" i="9"/>
  <c r="E265" i="9"/>
  <c r="E266" i="9"/>
  <c r="E267" i="9"/>
  <c r="E268" i="9"/>
  <c r="E269" i="9"/>
  <c r="E270" i="9"/>
  <c r="E271" i="9"/>
  <c r="E272" i="9"/>
  <c r="E273" i="9"/>
  <c r="E274" i="9"/>
  <c r="E275" i="9"/>
  <c r="E276" i="9"/>
  <c r="E277" i="9"/>
  <c r="E278" i="9"/>
  <c r="E279" i="9"/>
  <c r="E280" i="9"/>
  <c r="E281" i="9"/>
  <c r="E282" i="9"/>
  <c r="E283" i="9"/>
  <c r="E284" i="9"/>
  <c r="E285" i="9"/>
  <c r="E286" i="9"/>
  <c r="E287" i="9"/>
  <c r="E288" i="9"/>
  <c r="E289" i="9"/>
  <c r="E290" i="9"/>
  <c r="E291" i="9"/>
  <c r="E292" i="9"/>
  <c r="E293" i="9"/>
  <c r="E294" i="9"/>
  <c r="E295" i="9"/>
  <c r="E296" i="9"/>
  <c r="E297" i="9"/>
  <c r="E32" i="9"/>
  <c r="D274" i="9"/>
  <c r="D32" i="9"/>
  <c r="D33" i="9"/>
  <c r="D34" i="9"/>
  <c r="D35" i="9"/>
  <c r="D36" i="9"/>
  <c r="D37" i="9"/>
  <c r="D38" i="9"/>
  <c r="D39" i="9"/>
  <c r="D40" i="9"/>
  <c r="D41" i="9"/>
  <c r="D42" i="9"/>
  <c r="D43" i="9"/>
  <c r="D44" i="9"/>
  <c r="D45" i="9"/>
  <c r="D46" i="9"/>
  <c r="D47" i="9"/>
  <c r="D48" i="9"/>
  <c r="D49" i="9"/>
  <c r="D50" i="9"/>
  <c r="D51" i="9"/>
  <c r="D52" i="9"/>
  <c r="D53" i="9"/>
  <c r="D54" i="9"/>
  <c r="D55" i="9"/>
  <c r="D56" i="9"/>
  <c r="D57" i="9"/>
  <c r="D58" i="9"/>
  <c r="D59" i="9"/>
  <c r="D60" i="9"/>
  <c r="D61" i="9"/>
  <c r="D62" i="9"/>
  <c r="D63" i="9"/>
  <c r="D64" i="9"/>
  <c r="D65" i="9"/>
  <c r="D66" i="9"/>
  <c r="D67" i="9"/>
  <c r="D68" i="9"/>
  <c r="D69" i="9"/>
  <c r="D70" i="9"/>
  <c r="D71" i="9"/>
  <c r="D72" i="9"/>
  <c r="D73" i="9"/>
  <c r="D74" i="9"/>
  <c r="D75" i="9"/>
  <c r="D76" i="9"/>
  <c r="D77" i="9"/>
  <c r="D78" i="9"/>
  <c r="D79" i="9"/>
  <c r="D80" i="9"/>
  <c r="D81" i="9"/>
  <c r="D82" i="9"/>
  <c r="D83" i="9"/>
  <c r="D84" i="9"/>
  <c r="D85" i="9"/>
  <c r="D86" i="9"/>
  <c r="D87" i="9"/>
  <c r="D88" i="9"/>
  <c r="D89" i="9"/>
  <c r="D90" i="9"/>
  <c r="D91" i="9"/>
  <c r="D92" i="9"/>
  <c r="D93" i="9"/>
  <c r="D94" i="9"/>
  <c r="D95" i="9"/>
  <c r="D96" i="9"/>
  <c r="D97" i="9"/>
  <c r="D98" i="9"/>
  <c r="D99" i="9"/>
  <c r="D100" i="9"/>
  <c r="D101" i="9"/>
  <c r="D102" i="9"/>
  <c r="D103" i="9"/>
  <c r="D104" i="9"/>
  <c r="D105" i="9"/>
  <c r="D106" i="9"/>
  <c r="D107" i="9"/>
  <c r="D108" i="9"/>
  <c r="D109" i="9"/>
  <c r="D110" i="9"/>
  <c r="D111" i="9"/>
  <c r="D112" i="9"/>
  <c r="D113" i="9"/>
  <c r="D114" i="9"/>
  <c r="D115" i="9"/>
  <c r="D116" i="9"/>
  <c r="D117" i="9"/>
  <c r="D118" i="9"/>
  <c r="D119" i="9"/>
  <c r="D120" i="9"/>
  <c r="D121" i="9"/>
  <c r="D122" i="9"/>
  <c r="D123" i="9"/>
  <c r="D124" i="9"/>
  <c r="D125" i="9"/>
  <c r="D126" i="9"/>
  <c r="D127" i="9"/>
  <c r="D128" i="9"/>
  <c r="D129" i="9"/>
  <c r="D130" i="9"/>
  <c r="D131" i="9"/>
  <c r="D132" i="9"/>
  <c r="D133" i="9"/>
  <c r="D134" i="9"/>
  <c r="D135" i="9"/>
  <c r="D136" i="9"/>
  <c r="D137" i="9"/>
  <c r="D138" i="9"/>
  <c r="D139" i="9"/>
  <c r="D140" i="9"/>
  <c r="D141" i="9"/>
  <c r="D142" i="9"/>
  <c r="D143" i="9"/>
  <c r="D144" i="9"/>
  <c r="D145" i="9"/>
  <c r="D146" i="9"/>
  <c r="D147" i="9"/>
  <c r="D148" i="9"/>
  <c r="D149" i="9"/>
  <c r="D150" i="9"/>
  <c r="D151" i="9"/>
  <c r="D152" i="9"/>
  <c r="D153" i="9"/>
  <c r="D154" i="9"/>
  <c r="D155" i="9"/>
  <c r="D156" i="9"/>
  <c r="D157" i="9"/>
  <c r="D158" i="9"/>
  <c r="D159" i="9"/>
  <c r="D160" i="9"/>
  <c r="D161" i="9"/>
  <c r="D162" i="9"/>
  <c r="D163" i="9"/>
  <c r="D164" i="9"/>
  <c r="D165" i="9"/>
  <c r="D166" i="9"/>
  <c r="D167" i="9"/>
  <c r="D168" i="9"/>
  <c r="D169" i="9"/>
  <c r="D170" i="9"/>
  <c r="D171" i="9"/>
  <c r="D172" i="9"/>
  <c r="D173" i="9"/>
  <c r="D174" i="9"/>
  <c r="D175" i="9"/>
  <c r="D176" i="9"/>
  <c r="D177" i="9"/>
  <c r="D178" i="9"/>
  <c r="D179" i="9"/>
  <c r="D180" i="9"/>
  <c r="D181" i="9"/>
  <c r="D182" i="9"/>
  <c r="D183" i="9"/>
  <c r="D184" i="9"/>
  <c r="D185" i="9"/>
  <c r="D186" i="9"/>
  <c r="D187" i="9"/>
  <c r="D188" i="9"/>
  <c r="D189" i="9"/>
  <c r="D190" i="9"/>
  <c r="D191" i="9"/>
  <c r="D192" i="9"/>
  <c r="D193" i="9"/>
  <c r="D194" i="9"/>
  <c r="D195" i="9"/>
  <c r="D196" i="9"/>
  <c r="D197" i="9"/>
  <c r="D198" i="9"/>
  <c r="D199" i="9"/>
  <c r="D200" i="9"/>
  <c r="D201" i="9"/>
  <c r="D202" i="9"/>
  <c r="D203" i="9"/>
  <c r="D204" i="9"/>
  <c r="D205" i="9"/>
  <c r="D206" i="9"/>
  <c r="D207" i="9"/>
  <c r="D208" i="9"/>
  <c r="D209" i="9"/>
  <c r="D210" i="9"/>
  <c r="D211" i="9"/>
  <c r="D212" i="9"/>
  <c r="D213" i="9"/>
  <c r="D214" i="9"/>
  <c r="D215" i="9"/>
  <c r="D216" i="9"/>
  <c r="D217" i="9"/>
  <c r="D218" i="9"/>
  <c r="D219" i="9"/>
  <c r="D220" i="9"/>
  <c r="D221" i="9"/>
  <c r="D222" i="9"/>
  <c r="D223" i="9"/>
  <c r="D224" i="9"/>
  <c r="D225" i="9"/>
  <c r="D226" i="9"/>
  <c r="D227" i="9"/>
  <c r="D228" i="9"/>
  <c r="D229" i="9"/>
  <c r="D230" i="9"/>
  <c r="D231" i="9"/>
  <c r="D232" i="9"/>
  <c r="D233" i="9"/>
  <c r="D234" i="9"/>
  <c r="D235" i="9"/>
  <c r="D236" i="9"/>
  <c r="D237" i="9"/>
  <c r="D238" i="9"/>
  <c r="D239" i="9"/>
  <c r="D240" i="9"/>
  <c r="D241" i="9"/>
  <c r="D242" i="9"/>
  <c r="D243" i="9"/>
  <c r="D244" i="9"/>
  <c r="D245" i="9"/>
  <c r="D246" i="9"/>
  <c r="D247" i="9"/>
  <c r="D248" i="9"/>
  <c r="D249" i="9"/>
  <c r="D250" i="9"/>
  <c r="D251" i="9"/>
  <c r="D252" i="9"/>
  <c r="D253" i="9"/>
  <c r="D254" i="9"/>
  <c r="D255" i="9"/>
  <c r="D256" i="9"/>
  <c r="D257" i="9"/>
  <c r="D258" i="9"/>
  <c r="D259" i="9"/>
  <c r="D260" i="9"/>
  <c r="D261" i="9"/>
  <c r="D262" i="9"/>
  <c r="D263" i="9"/>
  <c r="D264" i="9"/>
  <c r="D265" i="9"/>
  <c r="D266" i="9"/>
  <c r="D267" i="9"/>
  <c r="D268" i="9"/>
  <c r="D269" i="9"/>
  <c r="D270" i="9"/>
  <c r="D271" i="9"/>
  <c r="D272" i="9"/>
  <c r="D273" i="9"/>
  <c r="D275" i="9"/>
  <c r="D276" i="9"/>
  <c r="D277" i="9"/>
  <c r="D278" i="9"/>
  <c r="D279" i="9"/>
  <c r="D280" i="9"/>
  <c r="D281" i="9"/>
  <c r="D282" i="9"/>
  <c r="D283" i="9"/>
  <c r="D284" i="9"/>
  <c r="D285" i="9"/>
  <c r="D286" i="9"/>
  <c r="D287" i="9"/>
  <c r="D288" i="9"/>
  <c r="D289" i="9"/>
  <c r="D290" i="9"/>
  <c r="D291" i="9"/>
  <c r="D292" i="9"/>
  <c r="D293" i="9"/>
  <c r="D294" i="9"/>
  <c r="D295" i="9"/>
  <c r="D296" i="9"/>
  <c r="D297" i="9"/>
  <c r="D31" i="9"/>
  <c r="C32" i="9"/>
  <c r="C33" i="9"/>
  <c r="C34" i="9"/>
  <c r="C35" i="9"/>
  <c r="C36" i="9"/>
  <c r="C37" i="9"/>
  <c r="C38" i="9"/>
  <c r="C39" i="9"/>
  <c r="C40" i="9"/>
  <c r="C41" i="9"/>
  <c r="C42" i="9"/>
  <c r="C43" i="9"/>
  <c r="C44" i="9"/>
  <c r="C45" i="9"/>
  <c r="C46" i="9"/>
  <c r="C47" i="9"/>
  <c r="C48" i="9"/>
  <c r="C49" i="9"/>
  <c r="C50" i="9"/>
  <c r="C51" i="9"/>
  <c r="C52" i="9"/>
  <c r="C53" i="9"/>
  <c r="C54" i="9"/>
  <c r="C55" i="9"/>
  <c r="C56" i="9"/>
  <c r="C57" i="9"/>
  <c r="C58" i="9"/>
  <c r="C59" i="9"/>
  <c r="C60" i="9"/>
  <c r="C61" i="9"/>
  <c r="C62" i="9"/>
  <c r="C63" i="9"/>
  <c r="C64" i="9"/>
  <c r="C65" i="9"/>
  <c r="C66" i="9"/>
  <c r="C67" i="9"/>
  <c r="C68" i="9"/>
  <c r="C69" i="9"/>
  <c r="C70" i="9"/>
  <c r="C71" i="9"/>
  <c r="C72" i="9"/>
  <c r="C73" i="9"/>
  <c r="C74" i="9"/>
  <c r="C75" i="9"/>
  <c r="C76" i="9"/>
  <c r="C77" i="9"/>
  <c r="C78" i="9"/>
  <c r="C79" i="9"/>
  <c r="C80" i="9"/>
  <c r="C81" i="9"/>
  <c r="C82" i="9"/>
  <c r="C83" i="9"/>
  <c r="C84" i="9"/>
  <c r="C85" i="9"/>
  <c r="C86" i="9"/>
  <c r="C87" i="9"/>
  <c r="C88" i="9"/>
  <c r="C89" i="9"/>
  <c r="C90" i="9"/>
  <c r="C91" i="9"/>
  <c r="C92" i="9"/>
  <c r="C93" i="9"/>
  <c r="C94" i="9"/>
  <c r="C95" i="9"/>
  <c r="C96" i="9"/>
  <c r="C97" i="9"/>
  <c r="C98" i="9"/>
  <c r="C99" i="9"/>
  <c r="C100" i="9"/>
  <c r="C101" i="9"/>
  <c r="C102" i="9"/>
  <c r="C103" i="9"/>
  <c r="C104" i="9"/>
  <c r="C105" i="9"/>
  <c r="C106" i="9"/>
  <c r="C107" i="9"/>
  <c r="C108" i="9"/>
  <c r="C109" i="9"/>
  <c r="C110" i="9"/>
  <c r="C111" i="9"/>
  <c r="C112" i="9"/>
  <c r="C113" i="9"/>
  <c r="C114" i="9"/>
  <c r="C115" i="9"/>
  <c r="C116" i="9"/>
  <c r="C117" i="9"/>
  <c r="C118" i="9"/>
  <c r="C119" i="9"/>
  <c r="C120" i="9"/>
  <c r="C121" i="9"/>
  <c r="C122" i="9"/>
  <c r="C123" i="9"/>
  <c r="C124" i="9"/>
  <c r="C125" i="9"/>
  <c r="C126" i="9"/>
  <c r="C127" i="9"/>
  <c r="C128" i="9"/>
  <c r="C129" i="9"/>
  <c r="C130" i="9"/>
  <c r="C131" i="9"/>
  <c r="C132" i="9"/>
  <c r="C133" i="9"/>
  <c r="C134" i="9"/>
  <c r="C135" i="9"/>
  <c r="C136" i="9"/>
  <c r="C137" i="9"/>
  <c r="C138" i="9"/>
  <c r="C139" i="9"/>
  <c r="C140" i="9"/>
  <c r="C141" i="9"/>
  <c r="C142" i="9"/>
  <c r="C143" i="9"/>
  <c r="C144" i="9"/>
  <c r="C145" i="9"/>
  <c r="C146" i="9"/>
  <c r="C147" i="9"/>
  <c r="C148" i="9"/>
  <c r="C149" i="9"/>
  <c r="C150" i="9"/>
  <c r="C151" i="9"/>
  <c r="C152" i="9"/>
  <c r="C153" i="9"/>
  <c r="C154" i="9"/>
  <c r="C155" i="9"/>
  <c r="C156" i="9"/>
  <c r="C157" i="9"/>
  <c r="C158" i="9"/>
  <c r="C159" i="9"/>
  <c r="C160" i="9"/>
  <c r="C161" i="9"/>
  <c r="C162" i="9"/>
  <c r="C163" i="9"/>
  <c r="C164" i="9"/>
  <c r="C165" i="9"/>
  <c r="C166" i="9"/>
  <c r="C167" i="9"/>
  <c r="C168" i="9"/>
  <c r="C169" i="9"/>
  <c r="C170" i="9"/>
  <c r="C171" i="9"/>
  <c r="C172" i="9"/>
  <c r="C173" i="9"/>
  <c r="C174" i="9"/>
  <c r="C175" i="9"/>
  <c r="C176" i="9"/>
  <c r="C177" i="9"/>
  <c r="C178" i="9"/>
  <c r="C179" i="9"/>
  <c r="C180" i="9"/>
  <c r="C181" i="9"/>
  <c r="C182" i="9"/>
  <c r="C183" i="9"/>
  <c r="C184" i="9"/>
  <c r="C185" i="9"/>
  <c r="C186" i="9"/>
  <c r="C187" i="9"/>
  <c r="C188" i="9"/>
  <c r="C189" i="9"/>
  <c r="C190" i="9"/>
  <c r="C191" i="9"/>
  <c r="C192" i="9"/>
  <c r="C193" i="9"/>
  <c r="C194" i="9"/>
  <c r="C195" i="9"/>
  <c r="C196" i="9"/>
  <c r="C197" i="9"/>
  <c r="C198" i="9"/>
  <c r="C199" i="9"/>
  <c r="C200" i="9"/>
  <c r="C201" i="9"/>
  <c r="C202" i="9"/>
  <c r="C203" i="9"/>
  <c r="C204" i="9"/>
  <c r="C205" i="9"/>
  <c r="C206" i="9"/>
  <c r="C207" i="9"/>
  <c r="C208" i="9"/>
  <c r="C209" i="9"/>
  <c r="C210" i="9"/>
  <c r="C211" i="9"/>
  <c r="C212" i="9"/>
  <c r="C213" i="9"/>
  <c r="C214" i="9"/>
  <c r="C215" i="9"/>
  <c r="C216" i="9"/>
  <c r="C217" i="9"/>
  <c r="C218" i="9"/>
  <c r="C219" i="9"/>
  <c r="C220" i="9"/>
  <c r="C221" i="9"/>
  <c r="C222" i="9"/>
  <c r="C223" i="9"/>
  <c r="C224" i="9"/>
  <c r="C225" i="9"/>
  <c r="C226" i="9"/>
  <c r="C227" i="9"/>
  <c r="C228" i="9"/>
  <c r="C229" i="9"/>
  <c r="C230" i="9"/>
  <c r="C231" i="9"/>
  <c r="C232" i="9"/>
  <c r="C233" i="9"/>
  <c r="C234" i="9"/>
  <c r="C235" i="9"/>
  <c r="C236" i="9"/>
  <c r="C237" i="9"/>
  <c r="C238" i="9"/>
  <c r="C239" i="9"/>
  <c r="C240" i="9"/>
  <c r="C241" i="9"/>
  <c r="C242" i="9"/>
  <c r="C243" i="9"/>
  <c r="C244" i="9"/>
  <c r="C245" i="9"/>
  <c r="C246" i="9"/>
  <c r="C247" i="9"/>
  <c r="C248" i="9"/>
  <c r="C249" i="9"/>
  <c r="C250" i="9"/>
  <c r="C251" i="9"/>
  <c r="C252" i="9"/>
  <c r="C253" i="9"/>
  <c r="C254" i="9"/>
  <c r="C255" i="9"/>
  <c r="C256" i="9"/>
  <c r="C257" i="9"/>
  <c r="C258" i="9"/>
  <c r="C259" i="9"/>
  <c r="C260" i="9"/>
  <c r="C261" i="9"/>
  <c r="C262" i="9"/>
  <c r="C263" i="9"/>
  <c r="C264" i="9"/>
  <c r="C265" i="9"/>
  <c r="C266" i="9"/>
  <c r="C267" i="9"/>
  <c r="C268" i="9"/>
  <c r="C269" i="9"/>
  <c r="C270" i="9"/>
  <c r="C271" i="9"/>
  <c r="C272" i="9"/>
  <c r="C273" i="9"/>
  <c r="C274" i="9"/>
  <c r="C275" i="9"/>
  <c r="C276" i="9"/>
  <c r="C277" i="9"/>
  <c r="C278" i="9"/>
  <c r="C279" i="9"/>
  <c r="C280" i="9"/>
  <c r="C281" i="9"/>
  <c r="C282" i="9"/>
  <c r="C283" i="9"/>
  <c r="C284" i="9"/>
  <c r="C285" i="9"/>
  <c r="C286" i="9"/>
  <c r="C287" i="9"/>
  <c r="C288" i="9"/>
  <c r="C289" i="9"/>
  <c r="C290" i="9"/>
  <c r="C291" i="9"/>
  <c r="C292" i="9"/>
  <c r="C293" i="9"/>
  <c r="C294" i="9"/>
  <c r="C295" i="9"/>
  <c r="C296" i="9"/>
  <c r="C297" i="9"/>
  <c r="C31" i="9"/>
  <c r="H42" i="6"/>
  <c r="I42" i="6"/>
  <c r="H43" i="6"/>
  <c r="I43" i="6"/>
  <c r="H44" i="6"/>
  <c r="I44" i="6"/>
  <c r="H45" i="6"/>
  <c r="I45" i="6"/>
  <c r="H46" i="6"/>
  <c r="I46" i="6"/>
  <c r="H47" i="6"/>
  <c r="I47" i="6"/>
  <c r="H48" i="6"/>
  <c r="I48" i="6"/>
  <c r="H49" i="6"/>
  <c r="I49" i="6"/>
  <c r="H50" i="6"/>
  <c r="I50" i="6"/>
  <c r="H51" i="6"/>
  <c r="I51" i="6"/>
  <c r="H52" i="6"/>
  <c r="I52" i="6"/>
  <c r="H53" i="6"/>
  <c r="I53" i="6"/>
  <c r="H54" i="6"/>
  <c r="I54" i="6"/>
  <c r="H55" i="6"/>
  <c r="I55" i="6"/>
  <c r="H56" i="6"/>
  <c r="I56" i="6"/>
  <c r="H57" i="6"/>
  <c r="I57" i="6"/>
  <c r="H58" i="6"/>
  <c r="I58" i="6"/>
  <c r="H59" i="6"/>
  <c r="I59" i="6"/>
  <c r="H60" i="6"/>
  <c r="I60" i="6"/>
  <c r="H61" i="6"/>
  <c r="I61" i="6"/>
  <c r="H62" i="6"/>
  <c r="I62" i="6"/>
  <c r="H63" i="6"/>
  <c r="I63" i="6"/>
  <c r="H64" i="6"/>
  <c r="I64" i="6"/>
  <c r="H65" i="6"/>
  <c r="I65" i="6"/>
  <c r="H66" i="6"/>
  <c r="I66" i="6"/>
  <c r="H67" i="6"/>
  <c r="I67" i="6"/>
  <c r="H68" i="6"/>
  <c r="I68" i="6"/>
  <c r="H69" i="6"/>
  <c r="I69" i="6"/>
  <c r="H70" i="6"/>
  <c r="I70" i="6"/>
  <c r="H71" i="6"/>
  <c r="I71" i="6"/>
  <c r="H72" i="6"/>
  <c r="I72" i="6"/>
  <c r="H73" i="6"/>
  <c r="I73" i="6"/>
  <c r="H74" i="6"/>
  <c r="I74" i="6"/>
  <c r="H75" i="6"/>
  <c r="I75" i="6"/>
  <c r="H76" i="6"/>
  <c r="I76" i="6"/>
  <c r="H77" i="6"/>
  <c r="I77" i="6"/>
  <c r="H78" i="6"/>
  <c r="I78" i="6"/>
  <c r="H79" i="6"/>
  <c r="I79" i="6"/>
  <c r="H80" i="6"/>
  <c r="I80" i="6"/>
  <c r="H81" i="6"/>
  <c r="I81" i="6"/>
  <c r="H82" i="6"/>
  <c r="I82" i="6"/>
  <c r="H83" i="6"/>
  <c r="I83" i="6"/>
  <c r="H84" i="6"/>
  <c r="I84" i="6"/>
  <c r="H85" i="6"/>
  <c r="I85" i="6"/>
  <c r="H86" i="6"/>
  <c r="I86" i="6"/>
  <c r="H87" i="6"/>
  <c r="I87" i="6"/>
  <c r="H88" i="6"/>
  <c r="I88" i="6"/>
  <c r="H89" i="6"/>
  <c r="I89" i="6"/>
  <c r="H90" i="6"/>
  <c r="I90" i="6"/>
  <c r="H91" i="6"/>
  <c r="I91" i="6"/>
  <c r="H92" i="6"/>
  <c r="I92" i="6"/>
  <c r="H93" i="6"/>
  <c r="I93" i="6"/>
  <c r="H94" i="6"/>
  <c r="I94" i="6"/>
  <c r="H95" i="6"/>
  <c r="I95" i="6"/>
  <c r="H96" i="6"/>
  <c r="I96" i="6"/>
  <c r="H97" i="6"/>
  <c r="I97" i="6"/>
  <c r="H98" i="6"/>
  <c r="I98" i="6"/>
  <c r="H99" i="6"/>
  <c r="I99" i="6"/>
  <c r="H100" i="6"/>
  <c r="I100" i="6"/>
  <c r="H101" i="6"/>
  <c r="I101" i="6"/>
  <c r="H102" i="6"/>
  <c r="I102" i="6"/>
  <c r="H103" i="6"/>
  <c r="I103" i="6"/>
  <c r="H104" i="6"/>
  <c r="I104" i="6"/>
  <c r="H105" i="6"/>
  <c r="I105" i="6"/>
  <c r="H106" i="6"/>
  <c r="I106" i="6"/>
  <c r="H107" i="6"/>
  <c r="I107" i="6"/>
  <c r="H108" i="6"/>
  <c r="I108" i="6"/>
  <c r="H109" i="6"/>
  <c r="I109" i="6"/>
  <c r="H110" i="6"/>
  <c r="I110" i="6"/>
  <c r="H111" i="6"/>
  <c r="I111" i="6"/>
  <c r="H112" i="6"/>
  <c r="I112" i="6"/>
  <c r="H113" i="6"/>
  <c r="I113" i="6"/>
  <c r="H114" i="6"/>
  <c r="I114" i="6"/>
  <c r="H115" i="6"/>
  <c r="I115" i="6"/>
  <c r="H116" i="6"/>
  <c r="I116" i="6"/>
  <c r="H117" i="6"/>
  <c r="I117" i="6"/>
  <c r="H118" i="6"/>
  <c r="I118" i="6"/>
  <c r="H119" i="6"/>
  <c r="I119" i="6"/>
  <c r="H120" i="6"/>
  <c r="I120" i="6"/>
  <c r="H121" i="6"/>
  <c r="I121" i="6"/>
  <c r="H122" i="6"/>
  <c r="I122" i="6"/>
  <c r="H123" i="6"/>
  <c r="I123" i="6"/>
  <c r="H124" i="6"/>
  <c r="I124" i="6"/>
  <c r="H125" i="6"/>
  <c r="I125" i="6"/>
  <c r="H126" i="6"/>
  <c r="I126" i="6"/>
  <c r="H127" i="6"/>
  <c r="I127" i="6"/>
  <c r="H128" i="6"/>
  <c r="I128" i="6"/>
  <c r="H129" i="6"/>
  <c r="I129" i="6"/>
  <c r="H130" i="6"/>
  <c r="I130" i="6"/>
  <c r="H131" i="6"/>
  <c r="I131" i="6"/>
  <c r="H132" i="6"/>
  <c r="I132" i="6"/>
  <c r="H133" i="6"/>
  <c r="I133" i="6"/>
  <c r="H134" i="6"/>
  <c r="I134" i="6"/>
  <c r="H135" i="6"/>
  <c r="I135" i="6"/>
  <c r="H136" i="6"/>
  <c r="I136" i="6"/>
  <c r="H137" i="6"/>
  <c r="I137" i="6"/>
  <c r="H138" i="6"/>
  <c r="I138" i="6"/>
  <c r="H139" i="6"/>
  <c r="I139" i="6"/>
  <c r="H140" i="6"/>
  <c r="I140" i="6"/>
  <c r="H141" i="6"/>
  <c r="I141" i="6"/>
  <c r="H142" i="6"/>
  <c r="I142" i="6"/>
  <c r="H143" i="6"/>
  <c r="I143" i="6"/>
  <c r="H144" i="6"/>
  <c r="I144" i="6"/>
  <c r="H145" i="6"/>
  <c r="I145" i="6"/>
  <c r="H146" i="6"/>
  <c r="I146" i="6"/>
  <c r="H147" i="6"/>
  <c r="I147" i="6"/>
  <c r="H148" i="6"/>
  <c r="I148" i="6"/>
  <c r="H149" i="6"/>
  <c r="I149" i="6"/>
  <c r="H150" i="6"/>
  <c r="I150" i="6"/>
  <c r="H151" i="6"/>
  <c r="I151" i="6"/>
  <c r="H152" i="6"/>
  <c r="I152" i="6"/>
  <c r="H153" i="6"/>
  <c r="I153" i="6"/>
  <c r="H154" i="6"/>
  <c r="I154" i="6"/>
  <c r="H155" i="6"/>
  <c r="I155" i="6"/>
  <c r="H156" i="6"/>
  <c r="I156" i="6"/>
  <c r="H157" i="6"/>
  <c r="I157" i="6"/>
  <c r="H158" i="6"/>
  <c r="I158" i="6"/>
  <c r="H159" i="6"/>
  <c r="I159" i="6"/>
  <c r="H160" i="6"/>
  <c r="I160" i="6"/>
  <c r="H161" i="6"/>
  <c r="I161" i="6"/>
  <c r="H162" i="6"/>
  <c r="I162" i="6"/>
  <c r="H163" i="6"/>
  <c r="I163" i="6"/>
  <c r="H164" i="6"/>
  <c r="I164" i="6"/>
  <c r="H165" i="6"/>
  <c r="I165" i="6"/>
  <c r="H166" i="6"/>
  <c r="I166" i="6"/>
  <c r="H167" i="6"/>
  <c r="I167" i="6"/>
  <c r="H168" i="6"/>
  <c r="I168" i="6"/>
  <c r="H169" i="6"/>
  <c r="I169" i="6"/>
  <c r="H170" i="6"/>
  <c r="I170" i="6"/>
  <c r="H171" i="6"/>
  <c r="I171" i="6"/>
  <c r="H172" i="6"/>
  <c r="I172" i="6"/>
  <c r="H173" i="6"/>
  <c r="I173" i="6"/>
  <c r="H174" i="6"/>
  <c r="I174" i="6"/>
  <c r="H175" i="6"/>
  <c r="I175" i="6"/>
  <c r="H176" i="6"/>
  <c r="I176" i="6"/>
  <c r="H177" i="6"/>
  <c r="I177" i="6"/>
  <c r="H178" i="6"/>
  <c r="I178" i="6"/>
  <c r="H179" i="6"/>
  <c r="I179" i="6"/>
  <c r="H180" i="6"/>
  <c r="I180" i="6"/>
  <c r="H181" i="6"/>
  <c r="I181" i="6"/>
  <c r="H182" i="6"/>
  <c r="I182" i="6"/>
  <c r="H183" i="6"/>
  <c r="I183" i="6"/>
  <c r="H184" i="6"/>
  <c r="I184" i="6"/>
  <c r="H185" i="6"/>
  <c r="I185" i="6"/>
  <c r="H186" i="6"/>
  <c r="I186" i="6"/>
  <c r="H187" i="6"/>
  <c r="I187" i="6"/>
  <c r="H188" i="6"/>
  <c r="I188" i="6"/>
  <c r="H189" i="6"/>
  <c r="I189" i="6"/>
  <c r="H190" i="6"/>
  <c r="I190" i="6"/>
  <c r="H191" i="6"/>
  <c r="I191" i="6"/>
  <c r="H192" i="6"/>
  <c r="I192" i="6"/>
  <c r="H193" i="6"/>
  <c r="I193" i="6"/>
  <c r="H194" i="6"/>
  <c r="I194" i="6"/>
  <c r="H195" i="6"/>
  <c r="I195" i="6"/>
  <c r="H196" i="6"/>
  <c r="I196" i="6"/>
  <c r="H197" i="6"/>
  <c r="I197" i="6"/>
  <c r="H198" i="6"/>
  <c r="I198" i="6"/>
  <c r="H199" i="6"/>
  <c r="I199" i="6"/>
  <c r="H200" i="6"/>
  <c r="I200" i="6"/>
  <c r="H201" i="6"/>
  <c r="I201" i="6"/>
  <c r="H202" i="6"/>
  <c r="I202" i="6"/>
  <c r="H203" i="6"/>
  <c r="I203" i="6"/>
  <c r="H204" i="6"/>
  <c r="I204" i="6"/>
  <c r="H205" i="6"/>
  <c r="I205" i="6"/>
  <c r="H206" i="6"/>
  <c r="I206" i="6"/>
  <c r="H207" i="6"/>
  <c r="I207" i="6"/>
  <c r="H208" i="6"/>
  <c r="I208" i="6"/>
  <c r="H209" i="6"/>
  <c r="I209" i="6"/>
  <c r="H210" i="6"/>
  <c r="I210" i="6"/>
  <c r="H211" i="6"/>
  <c r="I211" i="6"/>
  <c r="H212" i="6"/>
  <c r="I212" i="6"/>
  <c r="H213" i="6"/>
  <c r="I213" i="6"/>
  <c r="H214" i="6"/>
  <c r="I214" i="6"/>
  <c r="H215" i="6"/>
  <c r="I215" i="6"/>
  <c r="H216" i="6"/>
  <c r="I216" i="6"/>
  <c r="H217" i="6"/>
  <c r="I217" i="6"/>
  <c r="H218" i="6"/>
  <c r="I218" i="6"/>
  <c r="H219" i="6"/>
  <c r="I219" i="6"/>
  <c r="H220" i="6"/>
  <c r="I220" i="6"/>
  <c r="H221" i="6"/>
  <c r="I221" i="6"/>
  <c r="H222" i="6"/>
  <c r="I222" i="6"/>
  <c r="H223" i="6"/>
  <c r="I223" i="6"/>
  <c r="H224" i="6"/>
  <c r="I224" i="6"/>
  <c r="H225" i="6"/>
  <c r="I225" i="6"/>
  <c r="H226" i="6"/>
  <c r="I226" i="6"/>
  <c r="H227" i="6"/>
  <c r="I227" i="6"/>
  <c r="H228" i="6"/>
  <c r="I228" i="6"/>
  <c r="H229" i="6"/>
  <c r="I229" i="6"/>
  <c r="H230" i="6"/>
  <c r="I230" i="6"/>
  <c r="H231" i="6"/>
  <c r="I231" i="6"/>
  <c r="H232" i="6"/>
  <c r="I232" i="6"/>
  <c r="H233" i="6"/>
  <c r="I233" i="6"/>
  <c r="H234" i="6"/>
  <c r="I234" i="6"/>
  <c r="H235" i="6"/>
  <c r="I235" i="6"/>
  <c r="H236" i="6"/>
  <c r="I236" i="6"/>
  <c r="H237" i="6"/>
  <c r="I237" i="6"/>
  <c r="H238" i="6"/>
  <c r="I238" i="6"/>
  <c r="H239" i="6"/>
  <c r="I239" i="6"/>
  <c r="H240" i="6"/>
  <c r="I240" i="6"/>
  <c r="H241" i="6"/>
  <c r="I241" i="6"/>
  <c r="H242" i="6"/>
  <c r="I242" i="6"/>
  <c r="H243" i="6"/>
  <c r="I243" i="6"/>
  <c r="H244" i="6"/>
  <c r="I244" i="6"/>
  <c r="H245" i="6"/>
  <c r="I245" i="6"/>
  <c r="H246" i="6"/>
  <c r="I246" i="6"/>
  <c r="H247" i="6"/>
  <c r="I247" i="6"/>
  <c r="H248" i="6"/>
  <c r="I248" i="6"/>
  <c r="H249" i="6"/>
  <c r="I249" i="6"/>
  <c r="H250" i="6"/>
  <c r="I250" i="6"/>
  <c r="H251" i="6"/>
  <c r="I251" i="6"/>
  <c r="H252" i="6"/>
  <c r="I252" i="6"/>
  <c r="H253" i="6"/>
  <c r="I253" i="6"/>
  <c r="H254" i="6"/>
  <c r="I254" i="6"/>
  <c r="H255" i="6"/>
  <c r="I255" i="6"/>
  <c r="H256" i="6"/>
  <c r="I256" i="6"/>
  <c r="H257" i="6"/>
  <c r="I257" i="6"/>
  <c r="H258" i="6"/>
  <c r="I258" i="6"/>
  <c r="H259" i="6"/>
  <c r="I259" i="6"/>
  <c r="H260" i="6"/>
  <c r="I260" i="6"/>
  <c r="H261" i="6"/>
  <c r="I261" i="6"/>
  <c r="H262" i="6"/>
  <c r="I262" i="6"/>
  <c r="H263" i="6"/>
  <c r="I263" i="6"/>
  <c r="H264" i="6"/>
  <c r="I264" i="6"/>
  <c r="H265" i="6"/>
  <c r="I265" i="6"/>
  <c r="H266" i="6"/>
  <c r="I266" i="6"/>
  <c r="H267" i="6"/>
  <c r="I267" i="6"/>
  <c r="H268" i="6"/>
  <c r="I268" i="6"/>
  <c r="H269" i="6"/>
  <c r="I269" i="6"/>
  <c r="H270" i="6"/>
  <c r="I270" i="6"/>
  <c r="H271" i="6"/>
  <c r="I271" i="6"/>
  <c r="H272" i="6"/>
  <c r="I272" i="6"/>
  <c r="H273" i="6"/>
  <c r="I273" i="6"/>
  <c r="H274" i="6"/>
  <c r="I274" i="6"/>
  <c r="H275" i="6"/>
  <c r="I275" i="6"/>
  <c r="H276" i="6"/>
  <c r="I276" i="6"/>
  <c r="H277" i="6"/>
  <c r="I277" i="6"/>
  <c r="H278" i="6"/>
  <c r="I278" i="6"/>
  <c r="I41" i="6"/>
  <c r="H41" i="6"/>
  <c r="D17" i="8"/>
  <c r="D18" i="8"/>
  <c r="D19" i="8"/>
  <c r="D20" i="8"/>
  <c r="D21" i="8"/>
  <c r="D22" i="8"/>
  <c r="D23" i="8"/>
  <c r="D24" i="8"/>
  <c r="D25" i="8"/>
  <c r="D26" i="8"/>
  <c r="D27" i="8"/>
  <c r="D28" i="8"/>
  <c r="D29" i="8"/>
  <c r="D30" i="8"/>
  <c r="D31" i="8"/>
  <c r="D32" i="8"/>
  <c r="D33" i="8"/>
  <c r="D34" i="8"/>
  <c r="D35" i="8"/>
  <c r="D36" i="8"/>
  <c r="D37" i="8"/>
  <c r="D38" i="8"/>
  <c r="D39" i="8"/>
  <c r="D40" i="8"/>
  <c r="D41" i="8"/>
  <c r="D42" i="8"/>
  <c r="D43" i="8"/>
  <c r="D44" i="8"/>
  <c r="D45" i="8"/>
  <c r="D46" i="8"/>
  <c r="D47" i="8"/>
  <c r="D48" i="8"/>
  <c r="D49" i="8"/>
  <c r="D50" i="8"/>
  <c r="D51" i="8"/>
  <c r="D52" i="8"/>
  <c r="D53" i="8"/>
  <c r="D54" i="8"/>
  <c r="D55" i="8"/>
  <c r="D56" i="8"/>
  <c r="D57" i="8"/>
  <c r="D58" i="8"/>
  <c r="D59" i="8"/>
  <c r="D60" i="8"/>
  <c r="D61" i="8"/>
  <c r="D62" i="8"/>
  <c r="D63" i="8"/>
  <c r="D64" i="8"/>
  <c r="D65" i="8"/>
  <c r="D66" i="8"/>
  <c r="D67" i="8"/>
  <c r="D68" i="8"/>
  <c r="D69" i="8"/>
  <c r="D70" i="8"/>
  <c r="D71" i="8"/>
  <c r="D72" i="8"/>
  <c r="D73" i="8"/>
  <c r="D74" i="8"/>
  <c r="D75" i="8"/>
  <c r="D76" i="8"/>
  <c r="D77" i="8"/>
  <c r="D78" i="8"/>
  <c r="D79" i="8"/>
  <c r="D80" i="8"/>
  <c r="D81" i="8"/>
  <c r="D82" i="8"/>
  <c r="D83" i="8"/>
  <c r="D84" i="8"/>
  <c r="D85" i="8"/>
  <c r="D86" i="8"/>
  <c r="D87" i="8"/>
  <c r="D88" i="8"/>
  <c r="D89" i="8"/>
  <c r="D90" i="8"/>
  <c r="D91" i="8"/>
  <c r="D92" i="8"/>
  <c r="D93" i="8"/>
  <c r="D94" i="8"/>
  <c r="D95" i="8"/>
  <c r="D96" i="8"/>
  <c r="D97" i="8"/>
  <c r="D98" i="8"/>
  <c r="D99" i="8"/>
  <c r="D100" i="8"/>
  <c r="D101" i="8"/>
  <c r="D102" i="8"/>
  <c r="D103" i="8"/>
  <c r="D104" i="8"/>
  <c r="D105" i="8"/>
  <c r="D106" i="8"/>
  <c r="D107" i="8"/>
  <c r="D108" i="8"/>
  <c r="D109" i="8"/>
  <c r="D110" i="8"/>
  <c r="D111" i="8"/>
  <c r="D112" i="8"/>
  <c r="D113" i="8"/>
  <c r="D114" i="8"/>
  <c r="D115" i="8"/>
  <c r="D116" i="8"/>
  <c r="D117" i="8"/>
  <c r="D118" i="8"/>
  <c r="D119" i="8"/>
  <c r="D120" i="8"/>
  <c r="D121" i="8"/>
  <c r="D122" i="8"/>
  <c r="D123" i="8"/>
  <c r="D124" i="8"/>
  <c r="D125" i="8"/>
  <c r="D126" i="8"/>
  <c r="D127" i="8"/>
  <c r="D128" i="8"/>
  <c r="D129" i="8"/>
  <c r="D130" i="8"/>
  <c r="D131" i="8"/>
  <c r="D132" i="8"/>
  <c r="D133" i="8"/>
  <c r="D134" i="8"/>
  <c r="D135" i="8"/>
  <c r="D136" i="8"/>
  <c r="D137" i="8"/>
  <c r="D138" i="8"/>
  <c r="D139" i="8"/>
  <c r="D140" i="8"/>
  <c r="D141" i="8"/>
  <c r="D142" i="8"/>
  <c r="D143" i="8"/>
  <c r="D144" i="8"/>
  <c r="D145" i="8"/>
  <c r="D146" i="8"/>
  <c r="D147" i="8"/>
  <c r="D148" i="8"/>
  <c r="D149" i="8"/>
  <c r="D150" i="8"/>
  <c r="D151" i="8"/>
  <c r="D152" i="8"/>
  <c r="D153" i="8"/>
  <c r="D154" i="8"/>
  <c r="D155" i="8"/>
  <c r="D156" i="8"/>
  <c r="D157" i="8"/>
  <c r="D158" i="8"/>
  <c r="D159" i="8"/>
  <c r="D160" i="8"/>
  <c r="D161" i="8"/>
  <c r="D162" i="8"/>
  <c r="D163" i="8"/>
  <c r="D164" i="8"/>
  <c r="D165" i="8"/>
  <c r="D166" i="8"/>
  <c r="D167" i="8"/>
  <c r="D168" i="8"/>
  <c r="D169" i="8"/>
  <c r="D170" i="8"/>
  <c r="D171" i="8"/>
  <c r="D172" i="8"/>
  <c r="D173" i="8"/>
  <c r="D174" i="8"/>
  <c r="D175" i="8"/>
  <c r="D176" i="8"/>
  <c r="D177" i="8"/>
  <c r="D178" i="8"/>
  <c r="D179" i="8"/>
  <c r="D180" i="8"/>
  <c r="D181" i="8"/>
  <c r="D182" i="8"/>
  <c r="D183" i="8"/>
  <c r="D184" i="8"/>
  <c r="D185" i="8"/>
  <c r="D186" i="8"/>
  <c r="D187" i="8"/>
  <c r="D188" i="8"/>
  <c r="D189" i="8"/>
  <c r="D190" i="8"/>
  <c r="D191" i="8"/>
  <c r="D192" i="8"/>
  <c r="D193" i="8"/>
  <c r="D194" i="8"/>
  <c r="D195" i="8"/>
  <c r="D196" i="8"/>
  <c r="D197" i="8"/>
  <c r="D198" i="8"/>
  <c r="D199" i="8"/>
  <c r="D200" i="8"/>
  <c r="D201" i="8"/>
  <c r="D202" i="8"/>
  <c r="D203" i="8"/>
  <c r="D204" i="8"/>
  <c r="D205" i="8"/>
  <c r="D206" i="8"/>
  <c r="D207" i="8"/>
  <c r="D208" i="8"/>
  <c r="D209" i="8"/>
  <c r="D210" i="8"/>
  <c r="D211" i="8"/>
  <c r="D212" i="8"/>
  <c r="D213" i="8"/>
  <c r="D214" i="8"/>
  <c r="D215" i="8"/>
  <c r="D216" i="8"/>
  <c r="D217" i="8"/>
  <c r="D218" i="8"/>
  <c r="D219" i="8"/>
  <c r="D220" i="8"/>
  <c r="D221" i="8"/>
  <c r="D222" i="8"/>
  <c r="D223" i="8"/>
  <c r="D224" i="8"/>
  <c r="D225" i="8"/>
  <c r="D226" i="8"/>
  <c r="D227" i="8"/>
  <c r="D228" i="8"/>
  <c r="D229" i="8"/>
  <c r="D230" i="8"/>
  <c r="D231" i="8"/>
  <c r="D232" i="8"/>
  <c r="D233" i="8"/>
  <c r="D234" i="8"/>
  <c r="D235" i="8"/>
  <c r="D236" i="8"/>
  <c r="D237" i="8"/>
  <c r="D238" i="8"/>
  <c r="D239" i="8"/>
  <c r="D240" i="8"/>
  <c r="D241" i="8"/>
  <c r="D242" i="8"/>
  <c r="D243" i="8"/>
  <c r="D244" i="8"/>
  <c r="D245" i="8"/>
  <c r="D246" i="8"/>
  <c r="D247" i="8"/>
  <c r="D248" i="8"/>
  <c r="D249" i="8"/>
  <c r="D250" i="8"/>
  <c r="D251" i="8"/>
  <c r="D252" i="8"/>
  <c r="D253" i="8"/>
  <c r="D254" i="8"/>
  <c r="D255" i="8"/>
  <c r="D256" i="8"/>
  <c r="D257" i="8"/>
  <c r="D258" i="8"/>
  <c r="D259" i="8"/>
  <c r="D260" i="8"/>
  <c r="D261" i="8"/>
  <c r="D262" i="8"/>
  <c r="D263" i="8"/>
  <c r="D264" i="8"/>
  <c r="D265" i="8"/>
  <c r="D266" i="8"/>
  <c r="D267" i="8"/>
  <c r="D268" i="8"/>
  <c r="D269" i="8"/>
  <c r="D270" i="8"/>
  <c r="D271" i="8"/>
  <c r="D272" i="8"/>
  <c r="D273" i="8"/>
  <c r="D274" i="8"/>
  <c r="D275" i="8"/>
  <c r="D276" i="8"/>
  <c r="D277" i="8"/>
  <c r="D278" i="8"/>
  <c r="D279" i="8"/>
  <c r="D280" i="8"/>
  <c r="D281" i="8"/>
  <c r="D282" i="8"/>
  <c r="D283" i="8"/>
  <c r="D284" i="8"/>
  <c r="D285" i="8"/>
  <c r="D286" i="8"/>
  <c r="D287" i="8"/>
  <c r="D288" i="8"/>
  <c r="D289" i="8"/>
  <c r="D290" i="8"/>
  <c r="D291" i="8"/>
  <c r="D292" i="8"/>
  <c r="D293" i="8"/>
  <c r="D294" i="8"/>
  <c r="D295" i="8"/>
  <c r="D296" i="8"/>
  <c r="D297" i="8"/>
  <c r="C14" i="8"/>
  <c r="C15" i="8"/>
  <c r="C16" i="8"/>
  <c r="C17" i="8"/>
  <c r="C18" i="8"/>
  <c r="C19" i="8"/>
  <c r="C20" i="8"/>
  <c r="C21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C46" i="8"/>
  <c r="C47" i="8"/>
  <c r="C48" i="8"/>
  <c r="C49" i="8"/>
  <c r="C50" i="8"/>
  <c r="C51" i="8"/>
  <c r="C52" i="8"/>
  <c r="C53" i="8"/>
  <c r="C54" i="8"/>
  <c r="C55" i="8"/>
  <c r="C56" i="8"/>
  <c r="C57" i="8"/>
  <c r="C58" i="8"/>
  <c r="C59" i="8"/>
  <c r="C60" i="8"/>
  <c r="C61" i="8"/>
  <c r="C62" i="8"/>
  <c r="C63" i="8"/>
  <c r="C64" i="8"/>
  <c r="C65" i="8"/>
  <c r="C66" i="8"/>
  <c r="C67" i="8"/>
  <c r="C68" i="8"/>
  <c r="C69" i="8"/>
  <c r="C70" i="8"/>
  <c r="C71" i="8"/>
  <c r="C72" i="8"/>
  <c r="C73" i="8"/>
  <c r="C74" i="8"/>
  <c r="C75" i="8"/>
  <c r="C76" i="8"/>
  <c r="C77" i="8"/>
  <c r="C78" i="8"/>
  <c r="C79" i="8"/>
  <c r="C80" i="8"/>
  <c r="C81" i="8"/>
  <c r="C82" i="8"/>
  <c r="C83" i="8"/>
  <c r="C84" i="8"/>
  <c r="C85" i="8"/>
  <c r="C86" i="8"/>
  <c r="C87" i="8"/>
  <c r="C88" i="8"/>
  <c r="C89" i="8"/>
  <c r="C90" i="8"/>
  <c r="C91" i="8"/>
  <c r="C92" i="8"/>
  <c r="C93" i="8"/>
  <c r="C94" i="8"/>
  <c r="C95" i="8"/>
  <c r="C96" i="8"/>
  <c r="C97" i="8"/>
  <c r="C98" i="8"/>
  <c r="C99" i="8"/>
  <c r="C100" i="8"/>
  <c r="C101" i="8"/>
  <c r="C102" i="8"/>
  <c r="C103" i="8"/>
  <c r="C104" i="8"/>
  <c r="C105" i="8"/>
  <c r="C106" i="8"/>
  <c r="C107" i="8"/>
  <c r="C108" i="8"/>
  <c r="C109" i="8"/>
  <c r="C110" i="8"/>
  <c r="C111" i="8"/>
  <c r="C112" i="8"/>
  <c r="C113" i="8"/>
  <c r="C114" i="8"/>
  <c r="C115" i="8"/>
  <c r="C116" i="8"/>
  <c r="C117" i="8"/>
  <c r="C118" i="8"/>
  <c r="C119" i="8"/>
  <c r="C120" i="8"/>
  <c r="C121" i="8"/>
  <c r="C122" i="8"/>
  <c r="C123" i="8"/>
  <c r="C124" i="8"/>
  <c r="C125" i="8"/>
  <c r="C126" i="8"/>
  <c r="C127" i="8"/>
  <c r="C128" i="8"/>
  <c r="C129" i="8"/>
  <c r="C130" i="8"/>
  <c r="C131" i="8"/>
  <c r="C132" i="8"/>
  <c r="C133" i="8"/>
  <c r="C134" i="8"/>
  <c r="C135" i="8"/>
  <c r="C136" i="8"/>
  <c r="C137" i="8"/>
  <c r="C138" i="8"/>
  <c r="C139" i="8"/>
  <c r="C140" i="8"/>
  <c r="C141" i="8"/>
  <c r="C142" i="8"/>
  <c r="C143" i="8"/>
  <c r="C144" i="8"/>
  <c r="C145" i="8"/>
  <c r="C146" i="8"/>
  <c r="C147" i="8"/>
  <c r="C148" i="8"/>
  <c r="C149" i="8"/>
  <c r="C150" i="8"/>
  <c r="C151" i="8"/>
  <c r="C152" i="8"/>
  <c r="C153" i="8"/>
  <c r="C154" i="8"/>
  <c r="C155" i="8"/>
  <c r="C156" i="8"/>
  <c r="C157" i="8"/>
  <c r="C158" i="8"/>
  <c r="C159" i="8"/>
  <c r="C160" i="8"/>
  <c r="C161" i="8"/>
  <c r="C162" i="8"/>
  <c r="C163" i="8"/>
  <c r="C164" i="8"/>
  <c r="C165" i="8"/>
  <c r="C166" i="8"/>
  <c r="C167" i="8"/>
  <c r="C168" i="8"/>
  <c r="C169" i="8"/>
  <c r="C170" i="8"/>
  <c r="C171" i="8"/>
  <c r="C172" i="8"/>
  <c r="C173" i="8"/>
  <c r="C174" i="8"/>
  <c r="C175" i="8"/>
  <c r="C176" i="8"/>
  <c r="C177" i="8"/>
  <c r="C178" i="8"/>
  <c r="C179" i="8"/>
  <c r="C180" i="8"/>
  <c r="C181" i="8"/>
  <c r="C182" i="8"/>
  <c r="C183" i="8"/>
  <c r="C184" i="8"/>
  <c r="C185" i="8"/>
  <c r="C186" i="8"/>
  <c r="C187" i="8"/>
  <c r="C188" i="8"/>
  <c r="C189" i="8"/>
  <c r="C190" i="8"/>
  <c r="C191" i="8"/>
  <c r="C192" i="8"/>
  <c r="C193" i="8"/>
  <c r="C194" i="8"/>
  <c r="C195" i="8"/>
  <c r="C196" i="8"/>
  <c r="C197" i="8"/>
  <c r="C198" i="8"/>
  <c r="C199" i="8"/>
  <c r="C200" i="8"/>
  <c r="C201" i="8"/>
  <c r="C202" i="8"/>
  <c r="C203" i="8"/>
  <c r="C204" i="8"/>
  <c r="C205" i="8"/>
  <c r="C206" i="8"/>
  <c r="C207" i="8"/>
  <c r="C208" i="8"/>
  <c r="C209" i="8"/>
  <c r="C210" i="8"/>
  <c r="C211" i="8"/>
  <c r="C212" i="8"/>
  <c r="C213" i="8"/>
  <c r="C214" i="8"/>
  <c r="C215" i="8"/>
  <c r="C216" i="8"/>
  <c r="C217" i="8"/>
  <c r="C218" i="8"/>
  <c r="C219" i="8"/>
  <c r="C220" i="8"/>
  <c r="C221" i="8"/>
  <c r="C222" i="8"/>
  <c r="C223" i="8"/>
  <c r="C224" i="8"/>
  <c r="C225" i="8"/>
  <c r="C226" i="8"/>
  <c r="C227" i="8"/>
  <c r="C228" i="8"/>
  <c r="C229" i="8"/>
  <c r="C230" i="8"/>
  <c r="C231" i="8"/>
  <c r="C232" i="8"/>
  <c r="C233" i="8"/>
  <c r="C234" i="8"/>
  <c r="C235" i="8"/>
  <c r="C236" i="8"/>
  <c r="C237" i="8"/>
  <c r="C238" i="8"/>
  <c r="C239" i="8"/>
  <c r="C240" i="8"/>
  <c r="C241" i="8"/>
  <c r="C242" i="8"/>
  <c r="C243" i="8"/>
  <c r="C244" i="8"/>
  <c r="C245" i="8"/>
  <c r="C246" i="8"/>
  <c r="C247" i="8"/>
  <c r="C248" i="8"/>
  <c r="C249" i="8"/>
  <c r="C250" i="8"/>
  <c r="C251" i="8"/>
  <c r="C252" i="8"/>
  <c r="C253" i="8"/>
  <c r="C254" i="8"/>
  <c r="C255" i="8"/>
  <c r="C256" i="8"/>
  <c r="C257" i="8"/>
  <c r="C258" i="8"/>
  <c r="C259" i="8"/>
  <c r="C260" i="8"/>
  <c r="C261" i="8"/>
  <c r="C262" i="8"/>
  <c r="C263" i="8"/>
  <c r="C264" i="8"/>
  <c r="C265" i="8"/>
  <c r="C266" i="8"/>
  <c r="C267" i="8"/>
  <c r="C268" i="8"/>
  <c r="C269" i="8"/>
  <c r="C270" i="8"/>
  <c r="C271" i="8"/>
  <c r="C272" i="8"/>
  <c r="C273" i="8"/>
  <c r="C274" i="8"/>
  <c r="C275" i="8"/>
  <c r="C276" i="8"/>
  <c r="C277" i="8"/>
  <c r="C278" i="8"/>
  <c r="C279" i="8"/>
  <c r="C280" i="8"/>
  <c r="C281" i="8"/>
  <c r="C282" i="8"/>
  <c r="C283" i="8"/>
  <c r="C284" i="8"/>
  <c r="C285" i="8"/>
  <c r="C286" i="8"/>
  <c r="C287" i="8"/>
  <c r="C288" i="8"/>
  <c r="C289" i="8"/>
  <c r="C290" i="8"/>
  <c r="C291" i="8"/>
  <c r="C292" i="8"/>
  <c r="C293" i="8"/>
  <c r="C294" i="8"/>
  <c r="C295" i="8"/>
  <c r="C296" i="8"/>
  <c r="C297" i="8"/>
  <c r="D16" i="8"/>
  <c r="C13" i="8"/>
  <c r="D209" i="7"/>
  <c r="G46" i="6"/>
  <c r="G47" i="6"/>
  <c r="G48" i="6"/>
  <c r="D16" i="7"/>
  <c r="G49" i="6"/>
  <c r="G45" i="6"/>
  <c r="D13" i="7"/>
  <c r="D14" i="7"/>
  <c r="D15" i="7"/>
  <c r="D17" i="7"/>
  <c r="D18" i="7"/>
  <c r="D19" i="7"/>
  <c r="D20" i="7"/>
  <c r="D21" i="7"/>
  <c r="D22" i="7"/>
  <c r="D23" i="7"/>
  <c r="D24" i="7"/>
  <c r="D25" i="7"/>
  <c r="D26" i="7"/>
  <c r="D27" i="7"/>
  <c r="D28" i="7"/>
  <c r="D29" i="7"/>
  <c r="D30" i="7"/>
  <c r="D31" i="7"/>
  <c r="D32" i="7"/>
  <c r="D33" i="7"/>
  <c r="D34" i="7"/>
  <c r="D35" i="7"/>
  <c r="D36" i="7"/>
  <c r="D37" i="7"/>
  <c r="D38" i="7"/>
  <c r="D39" i="7"/>
  <c r="D40" i="7"/>
  <c r="D41" i="7"/>
  <c r="D42" i="7"/>
  <c r="D43" i="7"/>
  <c r="D44" i="7"/>
  <c r="D45" i="7"/>
  <c r="D46" i="7"/>
  <c r="D47" i="7"/>
  <c r="D48" i="7"/>
  <c r="D49" i="7"/>
  <c r="D50" i="7"/>
  <c r="D51" i="7"/>
  <c r="D52" i="7"/>
  <c r="D53" i="7"/>
  <c r="D54" i="7"/>
  <c r="D55" i="7"/>
  <c r="D56" i="7"/>
  <c r="D57" i="7"/>
  <c r="D58" i="7"/>
  <c r="D59" i="7"/>
  <c r="D60" i="7"/>
  <c r="D61" i="7"/>
  <c r="D62" i="7"/>
  <c r="D63" i="7"/>
  <c r="D64" i="7"/>
  <c r="D65" i="7"/>
  <c r="D66" i="7"/>
  <c r="D67" i="7"/>
  <c r="D68" i="7"/>
  <c r="D69" i="7"/>
  <c r="D70" i="7"/>
  <c r="D71" i="7"/>
  <c r="D72" i="7"/>
  <c r="D73" i="7"/>
  <c r="D74" i="7"/>
  <c r="D75" i="7"/>
  <c r="D76" i="7"/>
  <c r="D77" i="7"/>
  <c r="D78" i="7"/>
  <c r="D79" i="7"/>
  <c r="D80" i="7"/>
  <c r="D81" i="7"/>
  <c r="D82" i="7"/>
  <c r="D83" i="7"/>
  <c r="D84" i="7"/>
  <c r="D85" i="7"/>
  <c r="D86" i="7"/>
  <c r="D87" i="7"/>
  <c r="D88" i="7"/>
  <c r="D89" i="7"/>
  <c r="D90" i="7"/>
  <c r="D91" i="7"/>
  <c r="D92" i="7"/>
  <c r="D93" i="7"/>
  <c r="D94" i="7"/>
  <c r="D95" i="7"/>
  <c r="D96" i="7"/>
  <c r="D97" i="7"/>
  <c r="D98" i="7"/>
  <c r="D99" i="7"/>
  <c r="D100" i="7"/>
  <c r="D101" i="7"/>
  <c r="D102" i="7"/>
  <c r="D103" i="7"/>
  <c r="D104" i="7"/>
  <c r="D105" i="7"/>
  <c r="D106" i="7"/>
  <c r="D107" i="7"/>
  <c r="D108" i="7"/>
  <c r="D109" i="7"/>
  <c r="D110" i="7"/>
  <c r="D111" i="7"/>
  <c r="D112" i="7"/>
  <c r="D113" i="7"/>
  <c r="D114" i="7"/>
  <c r="D115" i="7"/>
  <c r="D116" i="7"/>
  <c r="D117" i="7"/>
  <c r="D118" i="7"/>
  <c r="D119" i="7"/>
  <c r="D120" i="7"/>
  <c r="D121" i="7"/>
  <c r="D122" i="7"/>
  <c r="D123" i="7"/>
  <c r="D124" i="7"/>
  <c r="D125" i="7"/>
  <c r="D126" i="7"/>
  <c r="D127" i="7"/>
  <c r="D128" i="7"/>
  <c r="D129" i="7"/>
  <c r="D130" i="7"/>
  <c r="D131" i="7"/>
  <c r="D132" i="7"/>
  <c r="D133" i="7"/>
  <c r="D134" i="7"/>
  <c r="D135" i="7"/>
  <c r="D136" i="7"/>
  <c r="D137" i="7"/>
  <c r="D138" i="7"/>
  <c r="D139" i="7"/>
  <c r="D140" i="7"/>
  <c r="D141" i="7"/>
  <c r="D142" i="7"/>
  <c r="D143" i="7"/>
  <c r="D144" i="7"/>
  <c r="D145" i="7"/>
  <c r="D146" i="7"/>
  <c r="D147" i="7"/>
  <c r="D148" i="7"/>
  <c r="D149" i="7"/>
  <c r="D150" i="7"/>
  <c r="D151" i="7"/>
  <c r="D152" i="7"/>
  <c r="D153" i="7"/>
  <c r="D154" i="7"/>
  <c r="D155" i="7"/>
  <c r="D156" i="7"/>
  <c r="D157" i="7"/>
  <c r="D158" i="7"/>
  <c r="D159" i="7"/>
  <c r="D160" i="7"/>
  <c r="D161" i="7"/>
  <c r="D162" i="7"/>
  <c r="D163" i="7"/>
  <c r="D164" i="7"/>
  <c r="D165" i="7"/>
  <c r="D166" i="7"/>
  <c r="D167" i="7"/>
  <c r="D168" i="7"/>
  <c r="D169" i="7"/>
  <c r="D170" i="7"/>
  <c r="D171" i="7"/>
  <c r="D172" i="7"/>
  <c r="D173" i="7"/>
  <c r="D174" i="7"/>
  <c r="D175" i="7"/>
  <c r="D176" i="7"/>
  <c r="D177" i="7"/>
  <c r="D178" i="7"/>
  <c r="D179" i="7"/>
  <c r="D180" i="7"/>
  <c r="D181" i="7"/>
  <c r="D182" i="7"/>
  <c r="D183" i="7"/>
  <c r="D184" i="7"/>
  <c r="D185" i="7"/>
  <c r="D186" i="7"/>
  <c r="D187" i="7"/>
  <c r="D188" i="7"/>
  <c r="D189" i="7"/>
  <c r="D190" i="7"/>
  <c r="D191" i="7"/>
  <c r="D192" i="7"/>
  <c r="D193" i="7"/>
  <c r="D194" i="7"/>
  <c r="D195" i="7"/>
  <c r="D196" i="7"/>
  <c r="D197" i="7"/>
  <c r="D198" i="7"/>
  <c r="D199" i="7"/>
  <c r="D200" i="7"/>
  <c r="D201" i="7"/>
  <c r="D202" i="7"/>
  <c r="D203" i="7"/>
  <c r="D204" i="7"/>
  <c r="D205" i="7"/>
  <c r="D206" i="7"/>
  <c r="D207" i="7"/>
  <c r="D208" i="7"/>
  <c r="D210" i="7"/>
  <c r="D211" i="7"/>
  <c r="D212" i="7"/>
  <c r="D213" i="7"/>
  <c r="D214" i="7"/>
  <c r="D215" i="7"/>
  <c r="D216" i="7"/>
  <c r="D217" i="7"/>
  <c r="D218" i="7"/>
  <c r="D219" i="7"/>
  <c r="D220" i="7"/>
  <c r="D221" i="7"/>
  <c r="D222" i="7"/>
  <c r="D223" i="7"/>
  <c r="D224" i="7"/>
  <c r="D225" i="7"/>
  <c r="D226" i="7"/>
  <c r="D227" i="7"/>
  <c r="D228" i="7"/>
  <c r="D229" i="7"/>
  <c r="D230" i="7"/>
  <c r="D231" i="7"/>
  <c r="D232" i="7"/>
  <c r="D233" i="7"/>
  <c r="D234" i="7"/>
  <c r="D235" i="7"/>
  <c r="D236" i="7"/>
  <c r="D237" i="7"/>
  <c r="D238" i="7"/>
  <c r="D239" i="7"/>
  <c r="D240" i="7"/>
  <c r="D241" i="7"/>
  <c r="D242" i="7"/>
  <c r="D243" i="7"/>
  <c r="D244" i="7"/>
  <c r="D245" i="7"/>
  <c r="B9" i="7"/>
  <c r="E42" i="6"/>
  <c r="E43" i="6"/>
  <c r="E44" i="6"/>
  <c r="E45" i="6"/>
  <c r="E41" i="6"/>
  <c r="C10" i="7"/>
  <c r="F43" i="6"/>
  <c r="C9" i="7"/>
  <c r="F42" i="6"/>
  <c r="F44" i="6"/>
  <c r="C12" i="7"/>
  <c r="F45" i="6"/>
  <c r="C13" i="7"/>
  <c r="F46" i="6"/>
  <c r="C11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C46" i="7"/>
  <c r="C47" i="7"/>
  <c r="C48" i="7"/>
  <c r="C49" i="7"/>
  <c r="C50" i="7"/>
  <c r="C51" i="7"/>
  <c r="C52" i="7"/>
  <c r="C53" i="7"/>
  <c r="C54" i="7"/>
  <c r="C55" i="7"/>
  <c r="C56" i="7"/>
  <c r="C57" i="7"/>
  <c r="C58" i="7"/>
  <c r="C59" i="7"/>
  <c r="C60" i="7"/>
  <c r="C61" i="7"/>
  <c r="C62" i="7"/>
  <c r="C63" i="7"/>
  <c r="C64" i="7"/>
  <c r="C65" i="7"/>
  <c r="C66" i="7"/>
  <c r="C67" i="7"/>
  <c r="C68" i="7"/>
  <c r="C69" i="7"/>
  <c r="C70" i="7"/>
  <c r="C71" i="7"/>
  <c r="C72" i="7"/>
  <c r="C73" i="7"/>
  <c r="C74" i="7"/>
  <c r="C75" i="7"/>
  <c r="C76" i="7"/>
  <c r="C77" i="7"/>
  <c r="C78" i="7"/>
  <c r="C79" i="7"/>
  <c r="C80" i="7"/>
  <c r="C81" i="7"/>
  <c r="C82" i="7"/>
  <c r="C83" i="7"/>
  <c r="C84" i="7"/>
  <c r="C85" i="7"/>
  <c r="C86" i="7"/>
  <c r="C87" i="7"/>
  <c r="C88" i="7"/>
  <c r="C89" i="7"/>
  <c r="C90" i="7"/>
  <c r="C91" i="7"/>
  <c r="C92" i="7"/>
  <c r="C93" i="7"/>
  <c r="C94" i="7"/>
  <c r="C95" i="7"/>
  <c r="C96" i="7"/>
  <c r="C97" i="7"/>
  <c r="C98" i="7"/>
  <c r="C99" i="7"/>
  <c r="C100" i="7"/>
  <c r="C101" i="7"/>
  <c r="C102" i="7"/>
  <c r="C103" i="7"/>
  <c r="C104" i="7"/>
  <c r="C105" i="7"/>
  <c r="C106" i="7"/>
  <c r="C107" i="7"/>
  <c r="C108" i="7"/>
  <c r="C109" i="7"/>
  <c r="C110" i="7"/>
  <c r="C111" i="7"/>
  <c r="C112" i="7"/>
  <c r="C113" i="7"/>
  <c r="C114" i="7"/>
  <c r="C115" i="7"/>
  <c r="C116" i="7"/>
  <c r="C117" i="7"/>
  <c r="C118" i="7"/>
  <c r="C119" i="7"/>
  <c r="C120" i="7"/>
  <c r="C121" i="7"/>
  <c r="C122" i="7"/>
  <c r="C123" i="7"/>
  <c r="C124" i="7"/>
  <c r="C125" i="7"/>
  <c r="C126" i="7"/>
  <c r="C127" i="7"/>
  <c r="C128" i="7"/>
  <c r="C129" i="7"/>
  <c r="C130" i="7"/>
  <c r="C131" i="7"/>
  <c r="C132" i="7"/>
  <c r="C133" i="7"/>
  <c r="C134" i="7"/>
  <c r="C135" i="7"/>
  <c r="C136" i="7"/>
  <c r="C137" i="7"/>
  <c r="C138" i="7"/>
  <c r="C139" i="7"/>
  <c r="C140" i="7"/>
  <c r="C141" i="7"/>
  <c r="C142" i="7"/>
  <c r="C143" i="7"/>
  <c r="C144" i="7"/>
  <c r="C145" i="7"/>
  <c r="C146" i="7"/>
  <c r="C147" i="7"/>
  <c r="C148" i="7"/>
  <c r="C149" i="7"/>
  <c r="C150" i="7"/>
  <c r="C151" i="7"/>
  <c r="C152" i="7"/>
  <c r="C153" i="7"/>
  <c r="C154" i="7"/>
  <c r="C155" i="7"/>
  <c r="C156" i="7"/>
  <c r="C157" i="7"/>
  <c r="C158" i="7"/>
  <c r="C159" i="7"/>
  <c r="C160" i="7"/>
  <c r="C161" i="7"/>
  <c r="C162" i="7"/>
  <c r="C163" i="7"/>
  <c r="C164" i="7"/>
  <c r="C165" i="7"/>
  <c r="C166" i="7"/>
  <c r="C167" i="7"/>
  <c r="C168" i="7"/>
  <c r="C169" i="7"/>
  <c r="C170" i="7"/>
  <c r="C171" i="7"/>
  <c r="C172" i="7"/>
  <c r="C173" i="7"/>
  <c r="C174" i="7"/>
  <c r="C175" i="7"/>
  <c r="C176" i="7"/>
  <c r="C177" i="7"/>
  <c r="C178" i="7"/>
  <c r="C179" i="7"/>
  <c r="C180" i="7"/>
  <c r="C181" i="7"/>
  <c r="C182" i="7"/>
  <c r="C183" i="7"/>
  <c r="C184" i="7"/>
  <c r="C185" i="7"/>
  <c r="C186" i="7"/>
  <c r="C187" i="7"/>
  <c r="C188" i="7"/>
  <c r="C189" i="7"/>
  <c r="C190" i="7"/>
  <c r="C191" i="7"/>
  <c r="C192" i="7"/>
  <c r="C193" i="7"/>
  <c r="C194" i="7"/>
  <c r="C195" i="7"/>
  <c r="C196" i="7"/>
  <c r="C197" i="7"/>
  <c r="C198" i="7"/>
  <c r="C199" i="7"/>
  <c r="C200" i="7"/>
  <c r="C201" i="7"/>
  <c r="C202" i="7"/>
  <c r="C203" i="7"/>
  <c r="C204" i="7"/>
  <c r="C205" i="7"/>
  <c r="C206" i="7"/>
  <c r="C207" i="7"/>
  <c r="C208" i="7"/>
  <c r="C209" i="7"/>
  <c r="C210" i="7"/>
  <c r="C211" i="7"/>
  <c r="C212" i="7"/>
  <c r="C213" i="7"/>
  <c r="C214" i="7"/>
  <c r="C215" i="7"/>
  <c r="C216" i="7"/>
  <c r="C217" i="7"/>
  <c r="C218" i="7"/>
  <c r="C219" i="7"/>
  <c r="C220" i="7"/>
  <c r="C221" i="7"/>
  <c r="C222" i="7"/>
  <c r="C223" i="7"/>
  <c r="C224" i="7"/>
  <c r="C225" i="7"/>
  <c r="C226" i="7"/>
  <c r="C227" i="7"/>
  <c r="C228" i="7"/>
  <c r="C229" i="7"/>
  <c r="C230" i="7"/>
  <c r="C231" i="7"/>
  <c r="C232" i="7"/>
  <c r="C233" i="7"/>
  <c r="C234" i="7"/>
  <c r="C235" i="7"/>
  <c r="C236" i="7"/>
  <c r="C237" i="7"/>
  <c r="C238" i="7"/>
  <c r="C239" i="7"/>
  <c r="C240" i="7"/>
  <c r="C241" i="7"/>
  <c r="C242" i="7"/>
  <c r="C243" i="7"/>
  <c r="C244" i="7"/>
  <c r="C245" i="7"/>
  <c r="B10" i="7"/>
  <c r="B11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35" i="7"/>
  <c r="B36" i="7"/>
  <c r="B37" i="7"/>
  <c r="B38" i="7"/>
  <c r="B39" i="7"/>
  <c r="B40" i="7"/>
  <c r="B41" i="7"/>
  <c r="B42" i="7"/>
  <c r="B43" i="7"/>
  <c r="B44" i="7"/>
  <c r="B45" i="7"/>
  <c r="B46" i="7"/>
  <c r="B47" i="7"/>
  <c r="B48" i="7"/>
  <c r="B49" i="7"/>
  <c r="B50" i="7"/>
  <c r="B51" i="7"/>
  <c r="B52" i="7"/>
  <c r="B53" i="7"/>
  <c r="B54" i="7"/>
  <c r="B55" i="7"/>
  <c r="B56" i="7"/>
  <c r="B57" i="7"/>
  <c r="B58" i="7"/>
  <c r="B59" i="7"/>
  <c r="B60" i="7"/>
  <c r="B61" i="7"/>
  <c r="B62" i="7"/>
  <c r="B63" i="7"/>
  <c r="B64" i="7"/>
  <c r="B65" i="7"/>
  <c r="B66" i="7"/>
  <c r="B67" i="7"/>
  <c r="B68" i="7"/>
  <c r="B69" i="7"/>
  <c r="B70" i="7"/>
  <c r="B71" i="7"/>
  <c r="B72" i="7"/>
  <c r="B73" i="7"/>
  <c r="B74" i="7"/>
  <c r="B75" i="7"/>
  <c r="B76" i="7"/>
  <c r="B77" i="7"/>
  <c r="B78" i="7"/>
  <c r="B79" i="7"/>
  <c r="B80" i="7"/>
  <c r="B81" i="7"/>
  <c r="B82" i="7"/>
  <c r="B83" i="7"/>
  <c r="B84" i="7"/>
  <c r="B85" i="7"/>
  <c r="B86" i="7"/>
  <c r="B87" i="7"/>
  <c r="B88" i="7"/>
  <c r="B89" i="7"/>
  <c r="B90" i="7"/>
  <c r="B91" i="7"/>
  <c r="B92" i="7"/>
  <c r="B93" i="7"/>
  <c r="B94" i="7"/>
  <c r="B95" i="7"/>
  <c r="B96" i="7"/>
  <c r="B97" i="7"/>
  <c r="B98" i="7"/>
  <c r="B99" i="7"/>
  <c r="B100" i="7"/>
  <c r="B101" i="7"/>
  <c r="B102" i="7"/>
  <c r="B103" i="7"/>
  <c r="B104" i="7"/>
  <c r="B105" i="7"/>
  <c r="B106" i="7"/>
  <c r="B107" i="7"/>
  <c r="B108" i="7"/>
  <c r="B109" i="7"/>
  <c r="B110" i="7"/>
  <c r="B111" i="7"/>
  <c r="B112" i="7"/>
  <c r="B113" i="7"/>
  <c r="B114" i="7"/>
  <c r="B115" i="7"/>
  <c r="B116" i="7"/>
  <c r="B117" i="7"/>
  <c r="B118" i="7"/>
  <c r="B119" i="7"/>
  <c r="B120" i="7"/>
  <c r="B121" i="7"/>
  <c r="B122" i="7"/>
  <c r="B123" i="7"/>
  <c r="B124" i="7"/>
  <c r="B125" i="7"/>
  <c r="B126" i="7"/>
  <c r="B127" i="7"/>
  <c r="B128" i="7"/>
  <c r="B129" i="7"/>
  <c r="B130" i="7"/>
  <c r="B131" i="7"/>
  <c r="B132" i="7"/>
  <c r="B133" i="7"/>
  <c r="B134" i="7"/>
  <c r="B135" i="7"/>
  <c r="B136" i="7"/>
  <c r="B137" i="7"/>
  <c r="B138" i="7"/>
  <c r="B139" i="7"/>
  <c r="B140" i="7"/>
  <c r="B141" i="7"/>
  <c r="B142" i="7"/>
  <c r="B143" i="7"/>
  <c r="B144" i="7"/>
  <c r="B145" i="7"/>
  <c r="B146" i="7"/>
  <c r="B147" i="7"/>
  <c r="B148" i="7"/>
  <c r="B149" i="7"/>
  <c r="B150" i="7"/>
  <c r="B151" i="7"/>
  <c r="B152" i="7"/>
  <c r="B153" i="7"/>
  <c r="B154" i="7"/>
  <c r="B155" i="7"/>
  <c r="B156" i="7"/>
  <c r="B157" i="7"/>
  <c r="B158" i="7"/>
  <c r="B159" i="7"/>
  <c r="B160" i="7"/>
  <c r="B161" i="7"/>
  <c r="B162" i="7"/>
  <c r="B163" i="7"/>
  <c r="B164" i="7"/>
  <c r="B165" i="7"/>
  <c r="B166" i="7"/>
  <c r="B167" i="7"/>
  <c r="B168" i="7"/>
  <c r="B169" i="7"/>
  <c r="B170" i="7"/>
  <c r="B171" i="7"/>
  <c r="B172" i="7"/>
  <c r="B173" i="7"/>
  <c r="B174" i="7"/>
  <c r="B175" i="7"/>
  <c r="B176" i="7"/>
  <c r="B177" i="7"/>
  <c r="B178" i="7"/>
  <c r="B179" i="7"/>
  <c r="B180" i="7"/>
  <c r="B181" i="7"/>
  <c r="B182" i="7"/>
  <c r="B183" i="7"/>
  <c r="B184" i="7"/>
  <c r="B185" i="7"/>
  <c r="B186" i="7"/>
  <c r="B187" i="7"/>
  <c r="B188" i="7"/>
  <c r="B189" i="7"/>
  <c r="B190" i="7"/>
  <c r="B191" i="7"/>
  <c r="B192" i="7"/>
  <c r="B193" i="7"/>
  <c r="B194" i="7"/>
  <c r="B195" i="7"/>
  <c r="B196" i="7"/>
  <c r="B197" i="7"/>
  <c r="B198" i="7"/>
  <c r="B199" i="7"/>
  <c r="B200" i="7"/>
  <c r="B201" i="7"/>
  <c r="B202" i="7"/>
  <c r="B203" i="7"/>
  <c r="B204" i="7"/>
  <c r="B205" i="7"/>
  <c r="B206" i="7"/>
  <c r="B207" i="7"/>
  <c r="B208" i="7"/>
  <c r="B209" i="7"/>
  <c r="B210" i="7"/>
  <c r="B211" i="7"/>
  <c r="B212" i="7"/>
  <c r="B213" i="7"/>
  <c r="B214" i="7"/>
  <c r="B215" i="7"/>
  <c r="B216" i="7"/>
  <c r="B217" i="7"/>
  <c r="B218" i="7"/>
  <c r="B219" i="7"/>
  <c r="B220" i="7"/>
  <c r="B221" i="7"/>
  <c r="B222" i="7"/>
  <c r="B223" i="7"/>
  <c r="B224" i="7"/>
  <c r="B225" i="7"/>
  <c r="B226" i="7"/>
  <c r="B227" i="7"/>
  <c r="B228" i="7"/>
  <c r="B229" i="7"/>
  <c r="B230" i="7"/>
  <c r="B231" i="7"/>
  <c r="B232" i="7"/>
  <c r="B233" i="7"/>
  <c r="B234" i="7"/>
  <c r="B235" i="7"/>
  <c r="B236" i="7"/>
  <c r="B237" i="7"/>
  <c r="B238" i="7"/>
  <c r="B239" i="7"/>
  <c r="B240" i="7"/>
  <c r="B241" i="7"/>
  <c r="B242" i="7"/>
  <c r="B243" i="7"/>
  <c r="B244" i="7"/>
  <c r="B245" i="7"/>
  <c r="B8" i="7"/>
  <c r="E42" i="4"/>
  <c r="E251" i="3"/>
  <c r="E17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50" i="3"/>
  <c r="F51" i="3"/>
  <c r="F52" i="3"/>
  <c r="F53" i="3"/>
  <c r="F54" i="3"/>
  <c r="F55" i="3"/>
  <c r="F56" i="3"/>
  <c r="F57" i="3"/>
  <c r="F58" i="3"/>
  <c r="F59" i="3"/>
  <c r="F60" i="3"/>
  <c r="F61" i="3"/>
  <c r="F62" i="3"/>
  <c r="F63" i="3"/>
  <c r="F64" i="3"/>
  <c r="F65" i="3"/>
  <c r="F66" i="3"/>
  <c r="F67" i="3"/>
  <c r="F68" i="3"/>
  <c r="F69" i="3"/>
  <c r="F70" i="3"/>
  <c r="F71" i="3"/>
  <c r="F72" i="3"/>
  <c r="F73" i="3"/>
  <c r="F74" i="3"/>
  <c r="F75" i="3"/>
  <c r="F76" i="3"/>
  <c r="F77" i="3"/>
  <c r="F78" i="3"/>
  <c r="F79" i="3"/>
  <c r="F80" i="3"/>
  <c r="F81" i="3"/>
  <c r="F82" i="3"/>
  <c r="F83" i="3"/>
  <c r="F84" i="3"/>
  <c r="F85" i="3"/>
  <c r="F86" i="3"/>
  <c r="F87" i="3"/>
  <c r="F88" i="3"/>
  <c r="F89" i="3"/>
  <c r="F90" i="3"/>
  <c r="F91" i="3"/>
  <c r="F92" i="3"/>
  <c r="F93" i="3"/>
  <c r="F94" i="3"/>
  <c r="F95" i="3"/>
  <c r="F96" i="3"/>
  <c r="F97" i="3"/>
  <c r="F98" i="3"/>
  <c r="F99" i="3"/>
  <c r="F100" i="3"/>
  <c r="F101" i="3"/>
  <c r="F102" i="3"/>
  <c r="F103" i="3"/>
  <c r="F104" i="3"/>
  <c r="F105" i="3"/>
  <c r="F106" i="3"/>
  <c r="F107" i="3"/>
  <c r="F108" i="3"/>
  <c r="F109" i="3"/>
  <c r="F110" i="3"/>
  <c r="F111" i="3"/>
  <c r="F112" i="3"/>
  <c r="F113" i="3"/>
  <c r="F114" i="3"/>
  <c r="F115" i="3"/>
  <c r="F116" i="3"/>
  <c r="F117" i="3"/>
  <c r="F118" i="3"/>
  <c r="F119" i="3"/>
  <c r="F120" i="3"/>
  <c r="F121" i="3"/>
  <c r="F122" i="3"/>
  <c r="F123" i="3"/>
  <c r="F124" i="3"/>
  <c r="F125" i="3"/>
  <c r="F126" i="3"/>
  <c r="F127" i="3"/>
  <c r="F128" i="3"/>
  <c r="F129" i="3"/>
  <c r="F130" i="3"/>
  <c r="F131" i="3"/>
  <c r="F132" i="3"/>
  <c r="F133" i="3"/>
  <c r="F134" i="3"/>
  <c r="F135" i="3"/>
  <c r="F136" i="3"/>
  <c r="F137" i="3"/>
  <c r="F138" i="3"/>
  <c r="F139" i="3"/>
  <c r="F140" i="3"/>
  <c r="F141" i="3"/>
  <c r="F142" i="3"/>
  <c r="F143" i="3"/>
  <c r="F144" i="3"/>
  <c r="F145" i="3"/>
  <c r="F146" i="3"/>
  <c r="F147" i="3"/>
  <c r="F148" i="3"/>
  <c r="F149" i="3"/>
  <c r="F150" i="3"/>
  <c r="F151" i="3"/>
  <c r="F152" i="3"/>
  <c r="F153" i="3"/>
  <c r="F154" i="3"/>
  <c r="F155" i="3"/>
  <c r="F156" i="3"/>
  <c r="F157" i="3"/>
  <c r="F158" i="3"/>
  <c r="F159" i="3"/>
  <c r="F160" i="3"/>
  <c r="F161" i="3"/>
  <c r="F162" i="3"/>
  <c r="F163" i="3"/>
  <c r="F164" i="3"/>
  <c r="F165" i="3"/>
  <c r="F166" i="3"/>
  <c r="F167" i="3"/>
  <c r="F168" i="3"/>
  <c r="F169" i="3"/>
  <c r="F170" i="3"/>
  <c r="F171" i="3"/>
  <c r="F172" i="3"/>
  <c r="F173" i="3"/>
  <c r="F174" i="3"/>
  <c r="F175" i="3"/>
  <c r="F176" i="3"/>
  <c r="F177" i="3"/>
  <c r="F178" i="3"/>
  <c r="F179" i="3"/>
  <c r="F180" i="3"/>
  <c r="F181" i="3"/>
  <c r="F182" i="3"/>
  <c r="F183" i="3"/>
  <c r="F184" i="3"/>
  <c r="F185" i="3"/>
  <c r="F186" i="3"/>
  <c r="F187" i="3"/>
  <c r="F188" i="3"/>
  <c r="F189" i="3"/>
  <c r="F190" i="3"/>
  <c r="F191" i="3"/>
  <c r="F192" i="3"/>
  <c r="F193" i="3"/>
  <c r="F194" i="3"/>
  <c r="F195" i="3"/>
  <c r="F196" i="3"/>
  <c r="F197" i="3"/>
  <c r="F198" i="3"/>
  <c r="F199" i="3"/>
  <c r="F200" i="3"/>
  <c r="F201" i="3"/>
  <c r="F202" i="3"/>
  <c r="F203" i="3"/>
  <c r="F204" i="3"/>
  <c r="F205" i="3"/>
  <c r="F206" i="3"/>
  <c r="F207" i="3"/>
  <c r="F208" i="3"/>
  <c r="F209" i="3"/>
  <c r="F210" i="3"/>
  <c r="F211" i="3"/>
  <c r="F212" i="3"/>
  <c r="F213" i="3"/>
  <c r="F214" i="3"/>
  <c r="F215" i="3"/>
  <c r="F216" i="3"/>
  <c r="F217" i="3"/>
  <c r="F218" i="3"/>
  <c r="F219" i="3"/>
  <c r="F220" i="3"/>
  <c r="F221" i="3"/>
  <c r="F222" i="3"/>
  <c r="F223" i="3"/>
  <c r="F224" i="3"/>
  <c r="F225" i="3"/>
  <c r="F226" i="3"/>
  <c r="F227" i="3"/>
  <c r="F228" i="3"/>
  <c r="F229" i="3"/>
  <c r="F230" i="3"/>
  <c r="F231" i="3"/>
  <c r="F232" i="3"/>
  <c r="F233" i="3"/>
  <c r="F234" i="3"/>
  <c r="F235" i="3"/>
  <c r="F236" i="3"/>
  <c r="F237" i="3"/>
  <c r="F238" i="3"/>
  <c r="F239" i="3"/>
  <c r="F240" i="3"/>
  <c r="F241" i="3"/>
  <c r="F242" i="3"/>
  <c r="F243" i="3"/>
  <c r="F244" i="3"/>
  <c r="F245" i="3"/>
  <c r="F246" i="3"/>
  <c r="F247" i="3"/>
  <c r="F248" i="3"/>
  <c r="F249" i="3"/>
  <c r="F250" i="3"/>
  <c r="F251" i="3"/>
  <c r="F15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E63" i="3"/>
  <c r="E64" i="3"/>
  <c r="E65" i="3"/>
  <c r="E66" i="3"/>
  <c r="E67" i="3"/>
  <c r="E68" i="3"/>
  <c r="E69" i="3"/>
  <c r="E70" i="3"/>
  <c r="E71" i="3"/>
  <c r="E72" i="3"/>
  <c r="E73" i="3"/>
  <c r="E74" i="3"/>
  <c r="E75" i="3"/>
  <c r="E76" i="3"/>
  <c r="E77" i="3"/>
  <c r="E78" i="3"/>
  <c r="E79" i="3"/>
  <c r="E80" i="3"/>
  <c r="E81" i="3"/>
  <c r="E82" i="3"/>
  <c r="E83" i="3"/>
  <c r="E84" i="3"/>
  <c r="E85" i="3"/>
  <c r="E86" i="3"/>
  <c r="E87" i="3"/>
  <c r="E88" i="3"/>
  <c r="E89" i="3"/>
  <c r="E90" i="3"/>
  <c r="E91" i="3"/>
  <c r="E92" i="3"/>
  <c r="E93" i="3"/>
  <c r="E94" i="3"/>
  <c r="E95" i="3"/>
  <c r="E96" i="3"/>
  <c r="E97" i="3"/>
  <c r="E98" i="3"/>
  <c r="E99" i="3"/>
  <c r="E100" i="3"/>
  <c r="E101" i="3"/>
  <c r="E102" i="3"/>
  <c r="E103" i="3"/>
  <c r="E104" i="3"/>
  <c r="E105" i="3"/>
  <c r="E106" i="3"/>
  <c r="E107" i="3"/>
  <c r="E108" i="3"/>
  <c r="E109" i="3"/>
  <c r="E110" i="3"/>
  <c r="E111" i="3"/>
  <c r="E112" i="3"/>
  <c r="E113" i="3"/>
  <c r="E114" i="3"/>
  <c r="E115" i="3"/>
  <c r="E116" i="3"/>
  <c r="E117" i="3"/>
  <c r="E118" i="3"/>
  <c r="E119" i="3"/>
  <c r="E120" i="3"/>
  <c r="E121" i="3"/>
  <c r="E122" i="3"/>
  <c r="E123" i="3"/>
  <c r="E124" i="3"/>
  <c r="E125" i="3"/>
  <c r="E126" i="3"/>
  <c r="E127" i="3"/>
  <c r="E128" i="3"/>
  <c r="E129" i="3"/>
  <c r="E130" i="3"/>
  <c r="E131" i="3"/>
  <c r="E132" i="3"/>
  <c r="E133" i="3"/>
  <c r="E134" i="3"/>
  <c r="E135" i="3"/>
  <c r="E136" i="3"/>
  <c r="E137" i="3"/>
  <c r="E138" i="3"/>
  <c r="E139" i="3"/>
  <c r="E140" i="3"/>
  <c r="E141" i="3"/>
  <c r="E142" i="3"/>
  <c r="E143" i="3"/>
  <c r="E144" i="3"/>
  <c r="E145" i="3"/>
  <c r="E146" i="3"/>
  <c r="E147" i="3"/>
  <c r="E148" i="3"/>
  <c r="E149" i="3"/>
  <c r="E150" i="3"/>
  <c r="E151" i="3"/>
  <c r="E152" i="3"/>
  <c r="E153" i="3"/>
  <c r="E154" i="3"/>
  <c r="E155" i="3"/>
  <c r="E156" i="3"/>
  <c r="E157" i="3"/>
  <c r="E158" i="3"/>
  <c r="E159" i="3"/>
  <c r="E160" i="3"/>
  <c r="E161" i="3"/>
  <c r="E162" i="3"/>
  <c r="E163" i="3"/>
  <c r="E164" i="3"/>
  <c r="E165" i="3"/>
  <c r="E166" i="3"/>
  <c r="E167" i="3"/>
  <c r="E168" i="3"/>
  <c r="E169" i="3"/>
  <c r="E170" i="3"/>
  <c r="E171" i="3"/>
  <c r="E172" i="3"/>
  <c r="E173" i="3"/>
  <c r="E174" i="3"/>
  <c r="E176" i="3"/>
  <c r="E177" i="3"/>
  <c r="E178" i="3"/>
  <c r="E179" i="3"/>
  <c r="E180" i="3"/>
  <c r="E181" i="3"/>
  <c r="E182" i="3"/>
  <c r="E183" i="3"/>
  <c r="E184" i="3"/>
  <c r="E185" i="3"/>
  <c r="E186" i="3"/>
  <c r="E187" i="3"/>
  <c r="E188" i="3"/>
  <c r="E189" i="3"/>
  <c r="E190" i="3"/>
  <c r="E191" i="3"/>
  <c r="E192" i="3"/>
  <c r="E193" i="3"/>
  <c r="E194" i="3"/>
  <c r="E195" i="3"/>
  <c r="E196" i="3"/>
  <c r="E197" i="3"/>
  <c r="E198" i="3"/>
  <c r="E199" i="3"/>
  <c r="E200" i="3"/>
  <c r="E201" i="3"/>
  <c r="E202" i="3"/>
  <c r="E203" i="3"/>
  <c r="E204" i="3"/>
  <c r="E205" i="3"/>
  <c r="E206" i="3"/>
  <c r="E207" i="3"/>
  <c r="E208" i="3"/>
  <c r="E209" i="3"/>
  <c r="E210" i="3"/>
  <c r="E211" i="3"/>
  <c r="E212" i="3"/>
  <c r="E213" i="3"/>
  <c r="E214" i="3"/>
  <c r="E215" i="3"/>
  <c r="E216" i="3"/>
  <c r="E217" i="3"/>
  <c r="E218" i="3"/>
  <c r="E219" i="3"/>
  <c r="E220" i="3"/>
  <c r="E221" i="3"/>
  <c r="E222" i="3"/>
  <c r="E223" i="3"/>
  <c r="E224" i="3"/>
  <c r="E225" i="3"/>
  <c r="E226" i="3"/>
  <c r="E227" i="3"/>
  <c r="E228" i="3"/>
  <c r="E229" i="3"/>
  <c r="E230" i="3"/>
  <c r="E231" i="3"/>
  <c r="E232" i="3"/>
  <c r="E233" i="3"/>
  <c r="E234" i="3"/>
  <c r="E235" i="3"/>
  <c r="E236" i="3"/>
  <c r="E237" i="3"/>
  <c r="E238" i="3"/>
  <c r="E239" i="3"/>
  <c r="E240" i="3"/>
  <c r="E241" i="3"/>
  <c r="E242" i="3"/>
  <c r="E243" i="3"/>
  <c r="E244" i="3"/>
  <c r="E245" i="3"/>
  <c r="E246" i="3"/>
  <c r="E247" i="3"/>
  <c r="E248" i="3"/>
  <c r="E249" i="3"/>
  <c r="E250" i="3"/>
  <c r="E14" i="3"/>
  <c r="D24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E41" i="4"/>
  <c r="E43" i="4"/>
  <c r="E44" i="4"/>
  <c r="E45" i="4"/>
  <c r="E46" i="4"/>
  <c r="E47" i="4"/>
  <c r="E48" i="4"/>
  <c r="E49" i="4"/>
  <c r="E50" i="4"/>
  <c r="E51" i="4"/>
  <c r="E52" i="4"/>
  <c r="E53" i="4"/>
  <c r="E54" i="4"/>
  <c r="E55" i="4"/>
  <c r="E56" i="4"/>
  <c r="E57" i="4"/>
  <c r="E58" i="4"/>
  <c r="E59" i="4"/>
  <c r="E60" i="4"/>
  <c r="E61" i="4"/>
  <c r="E62" i="4"/>
  <c r="E63" i="4"/>
  <c r="E64" i="4"/>
  <c r="E65" i="4"/>
  <c r="E66" i="4"/>
  <c r="E67" i="4"/>
  <c r="E68" i="4"/>
  <c r="E69" i="4"/>
  <c r="E70" i="4"/>
  <c r="E71" i="4"/>
  <c r="E72" i="4"/>
  <c r="E73" i="4"/>
  <c r="E74" i="4"/>
  <c r="E75" i="4"/>
  <c r="E76" i="4"/>
  <c r="E77" i="4"/>
  <c r="E78" i="4"/>
  <c r="E79" i="4"/>
  <c r="E80" i="4"/>
  <c r="E81" i="4"/>
  <c r="E82" i="4"/>
  <c r="E83" i="4"/>
  <c r="E84" i="4"/>
  <c r="E85" i="4"/>
  <c r="E86" i="4"/>
  <c r="E87" i="4"/>
  <c r="E88" i="4"/>
  <c r="E89" i="4"/>
  <c r="E90" i="4"/>
  <c r="E91" i="4"/>
  <c r="E92" i="4"/>
  <c r="E93" i="4"/>
  <c r="E94" i="4"/>
  <c r="E95" i="4"/>
  <c r="E96" i="4"/>
  <c r="E97" i="4"/>
  <c r="E98" i="4"/>
  <c r="E99" i="4"/>
  <c r="E100" i="4"/>
  <c r="E101" i="4"/>
  <c r="E102" i="4"/>
  <c r="E103" i="4"/>
  <c r="E104" i="4"/>
  <c r="E105" i="4"/>
  <c r="E106" i="4"/>
  <c r="E107" i="4"/>
  <c r="E108" i="4"/>
  <c r="E109" i="4"/>
  <c r="E110" i="4"/>
  <c r="E111" i="4"/>
  <c r="E112" i="4"/>
  <c r="E113" i="4"/>
  <c r="E114" i="4"/>
  <c r="E115" i="4"/>
  <c r="E116" i="4"/>
  <c r="E117" i="4"/>
  <c r="E118" i="4"/>
  <c r="E119" i="4"/>
  <c r="E120" i="4"/>
  <c r="E121" i="4"/>
  <c r="E122" i="4"/>
  <c r="E123" i="4"/>
  <c r="E124" i="4"/>
  <c r="E125" i="4"/>
  <c r="E126" i="4"/>
  <c r="E127" i="4"/>
  <c r="E128" i="4"/>
  <c r="E129" i="4"/>
  <c r="E130" i="4"/>
  <c r="E131" i="4"/>
  <c r="E132" i="4"/>
  <c r="E133" i="4"/>
  <c r="E134" i="4"/>
  <c r="E135" i="4"/>
  <c r="E136" i="4"/>
  <c r="E137" i="4"/>
  <c r="E138" i="4"/>
  <c r="E139" i="4"/>
  <c r="E140" i="4"/>
  <c r="E141" i="4"/>
  <c r="E142" i="4"/>
  <c r="E143" i="4"/>
  <c r="E144" i="4"/>
  <c r="E145" i="4"/>
  <c r="E146" i="4"/>
  <c r="E147" i="4"/>
  <c r="E148" i="4"/>
  <c r="E149" i="4"/>
  <c r="E150" i="4"/>
  <c r="E151" i="4"/>
  <c r="E152" i="4"/>
  <c r="E153" i="4"/>
  <c r="E154" i="4"/>
  <c r="E155" i="4"/>
  <c r="E156" i="4"/>
  <c r="E157" i="4"/>
  <c r="E158" i="4"/>
  <c r="E159" i="4"/>
  <c r="E160" i="4"/>
  <c r="E161" i="4"/>
  <c r="E162" i="4"/>
  <c r="E163" i="4"/>
  <c r="E164" i="4"/>
  <c r="E165" i="4"/>
  <c r="E166" i="4"/>
  <c r="E167" i="4"/>
  <c r="E168" i="4"/>
  <c r="E169" i="4"/>
  <c r="E170" i="4"/>
  <c r="E171" i="4"/>
  <c r="E172" i="4"/>
  <c r="E173" i="4"/>
  <c r="E174" i="4"/>
  <c r="E175" i="4"/>
  <c r="E176" i="4"/>
  <c r="E177" i="4"/>
  <c r="E178" i="4"/>
  <c r="E179" i="4"/>
  <c r="E180" i="4"/>
  <c r="E181" i="4"/>
  <c r="E182" i="4"/>
  <c r="E183" i="4"/>
  <c r="E184" i="4"/>
  <c r="E185" i="4"/>
  <c r="E186" i="4"/>
  <c r="E187" i="4"/>
  <c r="E188" i="4"/>
  <c r="E189" i="4"/>
  <c r="E190" i="4"/>
  <c r="E191" i="4"/>
  <c r="E192" i="4"/>
  <c r="E193" i="4"/>
  <c r="E194" i="4"/>
  <c r="E195" i="4"/>
  <c r="E196" i="4"/>
  <c r="E197" i="4"/>
  <c r="E198" i="4"/>
  <c r="E199" i="4"/>
  <c r="E200" i="4"/>
  <c r="E201" i="4"/>
  <c r="E202" i="4"/>
  <c r="E203" i="4"/>
  <c r="E204" i="4"/>
  <c r="E205" i="4"/>
  <c r="E206" i="4"/>
  <c r="E207" i="4"/>
  <c r="E208" i="4"/>
  <c r="E209" i="4"/>
  <c r="E210" i="4"/>
  <c r="E211" i="4"/>
  <c r="E212" i="4"/>
  <c r="E213" i="4"/>
  <c r="E214" i="4"/>
  <c r="E215" i="4"/>
  <c r="E216" i="4"/>
  <c r="E217" i="4"/>
  <c r="E218" i="4"/>
  <c r="E219" i="4"/>
  <c r="E220" i="4"/>
  <c r="E221" i="4"/>
  <c r="E222" i="4"/>
  <c r="E223" i="4"/>
  <c r="E224" i="4"/>
  <c r="E225" i="4"/>
  <c r="E226" i="4"/>
  <c r="E227" i="4"/>
  <c r="E228" i="4"/>
  <c r="E229" i="4"/>
  <c r="E230" i="4"/>
  <c r="E231" i="4"/>
  <c r="E232" i="4"/>
  <c r="E233" i="4"/>
  <c r="E234" i="4"/>
  <c r="E235" i="4"/>
  <c r="E236" i="4"/>
  <c r="E237" i="4"/>
  <c r="E238" i="4"/>
  <c r="E239" i="4"/>
  <c r="E240" i="4"/>
  <c r="E241" i="4"/>
  <c r="E242" i="4"/>
  <c r="E243" i="4"/>
  <c r="E244" i="4"/>
  <c r="E245" i="4"/>
  <c r="E246" i="4"/>
  <c r="E247" i="4"/>
  <c r="E248" i="4"/>
  <c r="E249" i="4"/>
  <c r="E250" i="4"/>
  <c r="E251" i="4"/>
  <c r="E252" i="4"/>
  <c r="E253" i="4"/>
  <c r="E254" i="4"/>
  <c r="E255" i="4"/>
  <c r="E256" i="4"/>
  <c r="E257" i="4"/>
  <c r="E258" i="4"/>
  <c r="E259" i="4"/>
  <c r="E260" i="4"/>
  <c r="E261" i="4"/>
  <c r="E262" i="4"/>
  <c r="E263" i="4"/>
  <c r="E264" i="4"/>
  <c r="E265" i="4"/>
  <c r="E266" i="4"/>
  <c r="E267" i="4"/>
  <c r="E268" i="4"/>
  <c r="E269" i="4"/>
  <c r="E270" i="4"/>
  <c r="E271" i="4"/>
  <c r="E272" i="4"/>
  <c r="E273" i="4"/>
  <c r="E274" i="4"/>
  <c r="E275" i="4"/>
  <c r="E276" i="4"/>
  <c r="E277" i="4"/>
  <c r="E278" i="4"/>
  <c r="E16" i="4"/>
  <c r="D13" i="4"/>
  <c r="D14" i="4"/>
  <c r="D15" i="4"/>
  <c r="D16" i="4"/>
  <c r="D17" i="4"/>
  <c r="D18" i="4"/>
  <c r="D19" i="4"/>
  <c r="D20" i="4"/>
  <c r="D21" i="4"/>
  <c r="D22" i="4"/>
  <c r="D23" i="4"/>
  <c r="D25" i="4"/>
  <c r="D26" i="4"/>
  <c r="D27" i="4"/>
  <c r="D28" i="4"/>
  <c r="D29" i="4"/>
  <c r="D30" i="4"/>
  <c r="D31" i="4"/>
  <c r="D32" i="4"/>
  <c r="D33" i="4"/>
  <c r="D34" i="4"/>
  <c r="D35" i="4"/>
  <c r="D36" i="4"/>
  <c r="D37" i="4"/>
  <c r="D38" i="4"/>
  <c r="D39" i="4"/>
  <c r="D40" i="4"/>
  <c r="D41" i="4"/>
  <c r="D42" i="4"/>
  <c r="D43" i="4"/>
  <c r="D44" i="4"/>
  <c r="D45" i="4"/>
  <c r="D46" i="4"/>
  <c r="D47" i="4"/>
  <c r="D48" i="4"/>
  <c r="D49" i="4"/>
  <c r="D50" i="4"/>
  <c r="D51" i="4"/>
  <c r="D52" i="4"/>
  <c r="D53" i="4"/>
  <c r="D54" i="4"/>
  <c r="D55" i="4"/>
  <c r="D56" i="4"/>
  <c r="D57" i="4"/>
  <c r="D58" i="4"/>
  <c r="D59" i="4"/>
  <c r="D60" i="4"/>
  <c r="D61" i="4"/>
  <c r="D62" i="4"/>
  <c r="D63" i="4"/>
  <c r="D64" i="4"/>
  <c r="D65" i="4"/>
  <c r="D66" i="4"/>
  <c r="D67" i="4"/>
  <c r="D68" i="4"/>
  <c r="D69" i="4"/>
  <c r="D70" i="4"/>
  <c r="D71" i="4"/>
  <c r="D72" i="4"/>
  <c r="D73" i="4"/>
  <c r="D74" i="4"/>
  <c r="D75" i="4"/>
  <c r="D76" i="4"/>
  <c r="D77" i="4"/>
  <c r="D78" i="4"/>
  <c r="D79" i="4"/>
  <c r="D80" i="4"/>
  <c r="D81" i="4"/>
  <c r="D82" i="4"/>
  <c r="D83" i="4"/>
  <c r="D84" i="4"/>
  <c r="D85" i="4"/>
  <c r="D86" i="4"/>
  <c r="D87" i="4"/>
  <c r="D88" i="4"/>
  <c r="D89" i="4"/>
  <c r="D90" i="4"/>
  <c r="D91" i="4"/>
  <c r="D92" i="4"/>
  <c r="D93" i="4"/>
  <c r="D94" i="4"/>
  <c r="D95" i="4"/>
  <c r="D96" i="4"/>
  <c r="D97" i="4"/>
  <c r="D98" i="4"/>
  <c r="D99" i="4"/>
  <c r="D100" i="4"/>
  <c r="D101" i="4"/>
  <c r="D102" i="4"/>
  <c r="D103" i="4"/>
  <c r="D104" i="4"/>
  <c r="D105" i="4"/>
  <c r="D106" i="4"/>
  <c r="D107" i="4"/>
  <c r="D108" i="4"/>
  <c r="D109" i="4"/>
  <c r="D110" i="4"/>
  <c r="D111" i="4"/>
  <c r="D112" i="4"/>
  <c r="D113" i="4"/>
  <c r="D114" i="4"/>
  <c r="D115" i="4"/>
  <c r="D116" i="4"/>
  <c r="D117" i="4"/>
  <c r="D118" i="4"/>
  <c r="D119" i="4"/>
  <c r="D120" i="4"/>
  <c r="D121" i="4"/>
  <c r="D122" i="4"/>
  <c r="D123" i="4"/>
  <c r="D124" i="4"/>
  <c r="D125" i="4"/>
  <c r="D126" i="4"/>
  <c r="D127" i="4"/>
  <c r="D128" i="4"/>
  <c r="D129" i="4"/>
  <c r="D130" i="4"/>
  <c r="D131" i="4"/>
  <c r="D132" i="4"/>
  <c r="D133" i="4"/>
  <c r="D134" i="4"/>
  <c r="D135" i="4"/>
  <c r="D136" i="4"/>
  <c r="D137" i="4"/>
  <c r="D138" i="4"/>
  <c r="D139" i="4"/>
  <c r="D140" i="4"/>
  <c r="D141" i="4"/>
  <c r="D142" i="4"/>
  <c r="D143" i="4"/>
  <c r="D144" i="4"/>
  <c r="D145" i="4"/>
  <c r="D146" i="4"/>
  <c r="D147" i="4"/>
  <c r="D148" i="4"/>
  <c r="D149" i="4"/>
  <c r="D150" i="4"/>
  <c r="D151" i="4"/>
  <c r="D152" i="4"/>
  <c r="D153" i="4"/>
  <c r="D154" i="4"/>
  <c r="D155" i="4"/>
  <c r="D156" i="4"/>
  <c r="D157" i="4"/>
  <c r="D158" i="4"/>
  <c r="D159" i="4"/>
  <c r="D160" i="4"/>
  <c r="D161" i="4"/>
  <c r="D162" i="4"/>
  <c r="D163" i="4"/>
  <c r="D164" i="4"/>
  <c r="D165" i="4"/>
  <c r="D166" i="4"/>
  <c r="D167" i="4"/>
  <c r="D168" i="4"/>
  <c r="D169" i="4"/>
  <c r="D170" i="4"/>
  <c r="D171" i="4"/>
  <c r="D172" i="4"/>
  <c r="D173" i="4"/>
  <c r="D174" i="4"/>
  <c r="D175" i="4"/>
  <c r="D176" i="4"/>
  <c r="D177" i="4"/>
  <c r="D178" i="4"/>
  <c r="D179" i="4"/>
  <c r="D180" i="4"/>
  <c r="D181" i="4"/>
  <c r="D182" i="4"/>
  <c r="D183" i="4"/>
  <c r="D184" i="4"/>
  <c r="D185" i="4"/>
  <c r="D186" i="4"/>
  <c r="D187" i="4"/>
  <c r="D188" i="4"/>
  <c r="D189" i="4"/>
  <c r="D190" i="4"/>
  <c r="D191" i="4"/>
  <c r="D192" i="4"/>
  <c r="D193" i="4"/>
  <c r="D194" i="4"/>
  <c r="D195" i="4"/>
  <c r="D196" i="4"/>
  <c r="D197" i="4"/>
  <c r="D198" i="4"/>
  <c r="D199" i="4"/>
  <c r="D200" i="4"/>
  <c r="D201" i="4"/>
  <c r="D202" i="4"/>
  <c r="D203" i="4"/>
  <c r="D204" i="4"/>
  <c r="D205" i="4"/>
  <c r="D206" i="4"/>
  <c r="D207" i="4"/>
  <c r="D208" i="4"/>
  <c r="D209" i="4"/>
  <c r="D210" i="4"/>
  <c r="D211" i="4"/>
  <c r="D212" i="4"/>
  <c r="D213" i="4"/>
  <c r="D214" i="4"/>
  <c r="D215" i="4"/>
  <c r="D216" i="4"/>
  <c r="D217" i="4"/>
  <c r="D218" i="4"/>
  <c r="D219" i="4"/>
  <c r="D220" i="4"/>
  <c r="D221" i="4"/>
  <c r="D222" i="4"/>
  <c r="D223" i="4"/>
  <c r="D224" i="4"/>
  <c r="D225" i="4"/>
  <c r="D226" i="4"/>
  <c r="D227" i="4"/>
  <c r="D228" i="4"/>
  <c r="D229" i="4"/>
  <c r="D230" i="4"/>
  <c r="D231" i="4"/>
  <c r="D232" i="4"/>
  <c r="D233" i="4"/>
  <c r="D234" i="4"/>
  <c r="D235" i="4"/>
  <c r="D236" i="4"/>
  <c r="D237" i="4"/>
  <c r="D238" i="4"/>
  <c r="D239" i="4"/>
  <c r="D240" i="4"/>
  <c r="D241" i="4"/>
  <c r="D242" i="4"/>
  <c r="D243" i="4"/>
  <c r="D244" i="4"/>
  <c r="D245" i="4"/>
  <c r="D246" i="4"/>
  <c r="D247" i="4"/>
  <c r="D248" i="4"/>
  <c r="D249" i="4"/>
  <c r="D250" i="4"/>
  <c r="D251" i="4"/>
  <c r="D252" i="4"/>
  <c r="D253" i="4"/>
  <c r="D254" i="4"/>
  <c r="D255" i="4"/>
  <c r="D256" i="4"/>
  <c r="D257" i="4"/>
  <c r="D258" i="4"/>
  <c r="D259" i="4"/>
  <c r="D260" i="4"/>
  <c r="D261" i="4"/>
  <c r="D262" i="4"/>
  <c r="D263" i="4"/>
  <c r="D264" i="4"/>
  <c r="D265" i="4"/>
  <c r="D266" i="4"/>
  <c r="D267" i="4"/>
  <c r="D268" i="4"/>
  <c r="D269" i="4"/>
  <c r="D270" i="4"/>
  <c r="D271" i="4"/>
  <c r="D272" i="4"/>
  <c r="D273" i="4"/>
  <c r="D274" i="4"/>
  <c r="D275" i="4"/>
  <c r="D276" i="4"/>
  <c r="D277" i="4"/>
  <c r="D278" i="4"/>
  <c r="D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C69" i="4"/>
  <c r="C70" i="4"/>
  <c r="C71" i="4"/>
  <c r="C72" i="4"/>
  <c r="C73" i="4"/>
  <c r="C74" i="4"/>
  <c r="C75" i="4"/>
  <c r="C76" i="4"/>
  <c r="C77" i="4"/>
  <c r="C78" i="4"/>
  <c r="C79" i="4"/>
  <c r="C80" i="4"/>
  <c r="C81" i="4"/>
  <c r="C82" i="4"/>
  <c r="C83" i="4"/>
  <c r="C84" i="4"/>
  <c r="C85" i="4"/>
  <c r="C86" i="4"/>
  <c r="C87" i="4"/>
  <c r="C88" i="4"/>
  <c r="C89" i="4"/>
  <c r="C90" i="4"/>
  <c r="C91" i="4"/>
  <c r="C92" i="4"/>
  <c r="C93" i="4"/>
  <c r="C94" i="4"/>
  <c r="C95" i="4"/>
  <c r="C96" i="4"/>
  <c r="C97" i="4"/>
  <c r="C98" i="4"/>
  <c r="C99" i="4"/>
  <c r="C100" i="4"/>
  <c r="C101" i="4"/>
  <c r="C102" i="4"/>
  <c r="C103" i="4"/>
  <c r="C104" i="4"/>
  <c r="C105" i="4"/>
  <c r="C106" i="4"/>
  <c r="C107" i="4"/>
  <c r="C108" i="4"/>
  <c r="C109" i="4"/>
  <c r="C110" i="4"/>
  <c r="C111" i="4"/>
  <c r="C112" i="4"/>
  <c r="C113" i="4"/>
  <c r="C114" i="4"/>
  <c r="C115" i="4"/>
  <c r="C116" i="4"/>
  <c r="C117" i="4"/>
  <c r="C118" i="4"/>
  <c r="C119" i="4"/>
  <c r="C120" i="4"/>
  <c r="C121" i="4"/>
  <c r="C122" i="4"/>
  <c r="C123" i="4"/>
  <c r="C124" i="4"/>
  <c r="C125" i="4"/>
  <c r="C126" i="4"/>
  <c r="C127" i="4"/>
  <c r="C128" i="4"/>
  <c r="C129" i="4"/>
  <c r="C130" i="4"/>
  <c r="C131" i="4"/>
  <c r="C132" i="4"/>
  <c r="C133" i="4"/>
  <c r="C134" i="4"/>
  <c r="C135" i="4"/>
  <c r="C136" i="4"/>
  <c r="C137" i="4"/>
  <c r="C138" i="4"/>
  <c r="C139" i="4"/>
  <c r="C140" i="4"/>
  <c r="C141" i="4"/>
  <c r="C142" i="4"/>
  <c r="C143" i="4"/>
  <c r="C144" i="4"/>
  <c r="C145" i="4"/>
  <c r="C146" i="4"/>
  <c r="C147" i="4"/>
  <c r="C148" i="4"/>
  <c r="C149" i="4"/>
  <c r="C150" i="4"/>
  <c r="C151" i="4"/>
  <c r="C152" i="4"/>
  <c r="C153" i="4"/>
  <c r="C154" i="4"/>
  <c r="C155" i="4"/>
  <c r="C156" i="4"/>
  <c r="C157" i="4"/>
  <c r="C158" i="4"/>
  <c r="C159" i="4"/>
  <c r="C160" i="4"/>
  <c r="C161" i="4"/>
  <c r="C162" i="4"/>
  <c r="C163" i="4"/>
  <c r="C164" i="4"/>
  <c r="C165" i="4"/>
  <c r="C166" i="4"/>
  <c r="C167" i="4"/>
  <c r="C168" i="4"/>
  <c r="C169" i="4"/>
  <c r="C170" i="4"/>
  <c r="C171" i="4"/>
  <c r="C172" i="4"/>
  <c r="C173" i="4"/>
  <c r="C174" i="4"/>
  <c r="C175" i="4"/>
  <c r="C176" i="4"/>
  <c r="C177" i="4"/>
  <c r="C178" i="4"/>
  <c r="C179" i="4"/>
  <c r="C180" i="4"/>
  <c r="C181" i="4"/>
  <c r="C182" i="4"/>
  <c r="C183" i="4"/>
  <c r="C184" i="4"/>
  <c r="C185" i="4"/>
  <c r="C186" i="4"/>
  <c r="C187" i="4"/>
  <c r="C188" i="4"/>
  <c r="C189" i="4"/>
  <c r="C190" i="4"/>
  <c r="C191" i="4"/>
  <c r="C192" i="4"/>
  <c r="C193" i="4"/>
  <c r="C194" i="4"/>
  <c r="C195" i="4"/>
  <c r="C196" i="4"/>
  <c r="C197" i="4"/>
  <c r="C198" i="4"/>
  <c r="C199" i="4"/>
  <c r="C200" i="4"/>
  <c r="C201" i="4"/>
  <c r="C202" i="4"/>
  <c r="C203" i="4"/>
  <c r="C204" i="4"/>
  <c r="C205" i="4"/>
  <c r="C206" i="4"/>
  <c r="C207" i="4"/>
  <c r="C208" i="4"/>
  <c r="C209" i="4"/>
  <c r="C210" i="4"/>
  <c r="C211" i="4"/>
  <c r="C212" i="4"/>
  <c r="C213" i="4"/>
  <c r="C214" i="4"/>
  <c r="C215" i="4"/>
  <c r="C216" i="4"/>
  <c r="C217" i="4"/>
  <c r="C218" i="4"/>
  <c r="C219" i="4"/>
  <c r="C220" i="4"/>
  <c r="C221" i="4"/>
  <c r="C222" i="4"/>
  <c r="C223" i="4"/>
  <c r="C224" i="4"/>
  <c r="C225" i="4"/>
  <c r="C226" i="4"/>
  <c r="C227" i="4"/>
  <c r="C228" i="4"/>
  <c r="C229" i="4"/>
  <c r="C230" i="4"/>
  <c r="C231" i="4"/>
  <c r="C232" i="4"/>
  <c r="C233" i="4"/>
  <c r="C234" i="4"/>
  <c r="C235" i="4"/>
  <c r="C236" i="4"/>
  <c r="C237" i="4"/>
  <c r="C238" i="4"/>
  <c r="C239" i="4"/>
  <c r="C240" i="4"/>
  <c r="C241" i="4"/>
  <c r="C242" i="4"/>
  <c r="C243" i="4"/>
  <c r="C244" i="4"/>
  <c r="C245" i="4"/>
  <c r="C246" i="4"/>
  <c r="C247" i="4"/>
  <c r="C248" i="4"/>
  <c r="C249" i="4"/>
  <c r="C250" i="4"/>
  <c r="C251" i="4"/>
  <c r="C252" i="4"/>
  <c r="C253" i="4"/>
  <c r="C254" i="4"/>
  <c r="C255" i="4"/>
  <c r="C256" i="4"/>
  <c r="C257" i="4"/>
  <c r="C258" i="4"/>
  <c r="C259" i="4"/>
  <c r="C260" i="4"/>
  <c r="C261" i="4"/>
  <c r="C262" i="4"/>
  <c r="C263" i="4"/>
  <c r="C264" i="4"/>
  <c r="C265" i="4"/>
  <c r="C266" i="4"/>
  <c r="C267" i="4"/>
  <c r="C268" i="4"/>
  <c r="C269" i="4"/>
  <c r="C270" i="4"/>
  <c r="C271" i="4"/>
  <c r="C272" i="4"/>
  <c r="C273" i="4"/>
  <c r="C274" i="4"/>
  <c r="C275" i="4"/>
  <c r="C276" i="4"/>
  <c r="C277" i="4"/>
  <c r="C278" i="4"/>
  <c r="C12" i="4"/>
  <c r="D14" i="1"/>
  <c r="D17" i="1"/>
  <c r="E17" i="1"/>
  <c r="D18" i="1"/>
  <c r="D15" i="1"/>
  <c r="E18" i="1"/>
  <c r="D19" i="1"/>
  <c r="D16" i="1"/>
  <c r="E19" i="1"/>
  <c r="D20" i="1"/>
  <c r="E20" i="1"/>
  <c r="D21" i="1"/>
  <c r="E21" i="1"/>
  <c r="D22" i="1"/>
  <c r="E22" i="1"/>
  <c r="D23" i="1"/>
  <c r="E23" i="1"/>
  <c r="D24" i="1"/>
  <c r="E24" i="1"/>
  <c r="D25" i="1"/>
  <c r="E25" i="1"/>
  <c r="D26" i="1"/>
  <c r="E26" i="1"/>
  <c r="D27" i="1"/>
  <c r="E27" i="1"/>
  <c r="D28" i="1"/>
  <c r="E28" i="1"/>
  <c r="D29" i="1"/>
  <c r="E29" i="1"/>
  <c r="D30" i="1"/>
  <c r="E30" i="1"/>
  <c r="D31" i="1"/>
  <c r="E31" i="1"/>
  <c r="D32" i="1"/>
  <c r="E32" i="1"/>
  <c r="D33" i="1"/>
  <c r="E33" i="1"/>
  <c r="D34" i="1"/>
  <c r="E34" i="1"/>
  <c r="D35" i="1"/>
  <c r="E35" i="1"/>
  <c r="D36" i="1"/>
  <c r="E36" i="1"/>
  <c r="D37" i="1"/>
  <c r="E37" i="1"/>
  <c r="D38" i="1"/>
  <c r="E38" i="1"/>
  <c r="D39" i="1"/>
  <c r="E39" i="1"/>
  <c r="D40" i="1"/>
  <c r="E40" i="1"/>
  <c r="D41" i="1"/>
  <c r="E41" i="1"/>
  <c r="D42" i="1"/>
  <c r="E42" i="1"/>
  <c r="D43" i="1"/>
  <c r="E43" i="1"/>
  <c r="D44" i="1"/>
  <c r="E44" i="1"/>
  <c r="D45" i="1"/>
  <c r="E45" i="1"/>
  <c r="D46" i="1"/>
  <c r="E46" i="1"/>
  <c r="D47" i="1"/>
  <c r="E47" i="1"/>
  <c r="D48" i="1"/>
  <c r="E48" i="1"/>
  <c r="D49" i="1"/>
  <c r="E49" i="1"/>
  <c r="D50" i="1"/>
  <c r="E50" i="1"/>
  <c r="D51" i="1"/>
  <c r="E51" i="1"/>
  <c r="D52" i="1"/>
  <c r="E52" i="1"/>
  <c r="D53" i="1"/>
  <c r="E53" i="1"/>
  <c r="D54" i="1"/>
  <c r="E54" i="1"/>
  <c r="D55" i="1"/>
  <c r="E55" i="1"/>
  <c r="D56" i="1"/>
  <c r="E56" i="1"/>
  <c r="D57" i="1"/>
  <c r="E57" i="1"/>
  <c r="D58" i="1"/>
  <c r="E58" i="1"/>
  <c r="D59" i="1"/>
  <c r="E59" i="1"/>
  <c r="D60" i="1"/>
  <c r="E60" i="1"/>
  <c r="D61" i="1"/>
  <c r="E61" i="1"/>
  <c r="D62" i="1"/>
  <c r="E62" i="1"/>
  <c r="D63" i="1"/>
  <c r="E63" i="1"/>
  <c r="D64" i="1"/>
  <c r="E64" i="1"/>
  <c r="D65" i="1"/>
  <c r="E65" i="1"/>
  <c r="D66" i="1"/>
  <c r="E66" i="1"/>
  <c r="D67" i="1"/>
  <c r="E67" i="1"/>
  <c r="D68" i="1"/>
  <c r="E68" i="1"/>
  <c r="D69" i="1"/>
  <c r="E69" i="1"/>
  <c r="D70" i="1"/>
  <c r="E70" i="1"/>
  <c r="D71" i="1"/>
  <c r="E71" i="1"/>
  <c r="D72" i="1"/>
  <c r="E72" i="1"/>
  <c r="D73" i="1"/>
  <c r="E73" i="1"/>
  <c r="D74" i="1"/>
  <c r="E74" i="1"/>
  <c r="D75" i="1"/>
  <c r="E75" i="1"/>
  <c r="D76" i="1"/>
  <c r="E76" i="1"/>
  <c r="D77" i="1"/>
  <c r="E77" i="1"/>
  <c r="D78" i="1"/>
  <c r="E78" i="1"/>
  <c r="D79" i="1"/>
  <c r="E79" i="1"/>
  <c r="D80" i="1"/>
  <c r="E80" i="1"/>
  <c r="D81" i="1"/>
  <c r="E81" i="1"/>
  <c r="D82" i="1"/>
  <c r="E82" i="1"/>
  <c r="D83" i="1"/>
  <c r="E83" i="1"/>
  <c r="D84" i="1"/>
  <c r="E84" i="1"/>
  <c r="D85" i="1"/>
  <c r="E85" i="1"/>
  <c r="D86" i="1"/>
  <c r="E86" i="1"/>
  <c r="D87" i="1"/>
  <c r="E87" i="1"/>
  <c r="D88" i="1"/>
  <c r="E88" i="1"/>
  <c r="D89" i="1"/>
  <c r="E89" i="1"/>
  <c r="D90" i="1"/>
  <c r="E90" i="1"/>
  <c r="D91" i="1"/>
  <c r="E91" i="1"/>
  <c r="D92" i="1"/>
  <c r="E92" i="1"/>
  <c r="D93" i="1"/>
  <c r="E93" i="1"/>
  <c r="D94" i="1"/>
  <c r="E94" i="1"/>
  <c r="D95" i="1"/>
  <c r="E95" i="1"/>
  <c r="D96" i="1"/>
  <c r="E96" i="1"/>
  <c r="D97" i="1"/>
  <c r="E97" i="1"/>
  <c r="D98" i="1"/>
  <c r="E98" i="1"/>
  <c r="D99" i="1"/>
  <c r="E99" i="1"/>
  <c r="D100" i="1"/>
  <c r="E100" i="1"/>
  <c r="D101" i="1"/>
  <c r="E101" i="1"/>
  <c r="D102" i="1"/>
  <c r="E102" i="1"/>
  <c r="D103" i="1"/>
  <c r="E103" i="1"/>
  <c r="D104" i="1"/>
  <c r="E104" i="1"/>
  <c r="D105" i="1"/>
  <c r="E105" i="1"/>
  <c r="D106" i="1"/>
  <c r="E106" i="1"/>
  <c r="D107" i="1"/>
  <c r="E107" i="1"/>
  <c r="D108" i="1"/>
  <c r="E108" i="1"/>
  <c r="D109" i="1"/>
  <c r="E109" i="1"/>
  <c r="D110" i="1"/>
  <c r="E110" i="1"/>
  <c r="D111" i="1"/>
  <c r="E111" i="1"/>
  <c r="D112" i="1"/>
  <c r="E112" i="1"/>
  <c r="D113" i="1"/>
  <c r="E113" i="1"/>
  <c r="D114" i="1"/>
  <c r="E114" i="1"/>
  <c r="D115" i="1"/>
  <c r="E115" i="1"/>
  <c r="D116" i="1"/>
  <c r="E116" i="1"/>
  <c r="D117" i="1"/>
  <c r="E117" i="1"/>
  <c r="D118" i="1"/>
  <c r="E118" i="1"/>
  <c r="D119" i="1"/>
  <c r="E119" i="1"/>
  <c r="D120" i="1"/>
  <c r="E120" i="1"/>
  <c r="D121" i="1"/>
  <c r="E121" i="1"/>
  <c r="D122" i="1"/>
  <c r="E122" i="1"/>
  <c r="D123" i="1"/>
  <c r="E123" i="1"/>
  <c r="D124" i="1"/>
  <c r="E124" i="1"/>
  <c r="D125" i="1"/>
  <c r="E125" i="1"/>
  <c r="D126" i="1"/>
  <c r="E126" i="1"/>
  <c r="D127" i="1"/>
  <c r="E127" i="1"/>
  <c r="D128" i="1"/>
  <c r="E128" i="1"/>
  <c r="D129" i="1"/>
  <c r="E129" i="1"/>
  <c r="D130" i="1"/>
  <c r="E130" i="1"/>
  <c r="D131" i="1"/>
  <c r="E131" i="1"/>
  <c r="D132" i="1"/>
  <c r="E132" i="1"/>
  <c r="D133" i="1"/>
  <c r="E133" i="1"/>
  <c r="D134" i="1"/>
  <c r="E134" i="1"/>
  <c r="D135" i="1"/>
  <c r="E135" i="1"/>
  <c r="D136" i="1"/>
  <c r="E136" i="1"/>
  <c r="D137" i="1"/>
  <c r="E137" i="1"/>
  <c r="D138" i="1"/>
  <c r="E138" i="1"/>
  <c r="D139" i="1"/>
  <c r="E139" i="1"/>
  <c r="D140" i="1"/>
  <c r="E140" i="1"/>
  <c r="D141" i="1"/>
  <c r="E141" i="1"/>
  <c r="D142" i="1"/>
  <c r="E142" i="1"/>
  <c r="D143" i="1"/>
  <c r="E143" i="1"/>
  <c r="D144" i="1"/>
  <c r="E144" i="1"/>
  <c r="D145" i="1"/>
  <c r="E145" i="1"/>
  <c r="D146" i="1"/>
  <c r="E146" i="1"/>
  <c r="D147" i="1"/>
  <c r="E147" i="1"/>
  <c r="D148" i="1"/>
  <c r="E148" i="1"/>
  <c r="D149" i="1"/>
  <c r="E149" i="1"/>
  <c r="D150" i="1"/>
  <c r="E150" i="1"/>
  <c r="D151" i="1"/>
  <c r="E151" i="1"/>
  <c r="D152" i="1"/>
  <c r="E152" i="1"/>
  <c r="D153" i="1"/>
  <c r="E153" i="1"/>
  <c r="D154" i="1"/>
  <c r="E154" i="1"/>
  <c r="D155" i="1"/>
  <c r="E155" i="1"/>
  <c r="D156" i="1"/>
  <c r="E156" i="1"/>
  <c r="D157" i="1"/>
  <c r="E157" i="1"/>
  <c r="D158" i="1"/>
  <c r="E158" i="1"/>
  <c r="D159" i="1"/>
  <c r="E159" i="1"/>
  <c r="D160" i="1"/>
  <c r="E160" i="1"/>
  <c r="D161" i="1"/>
  <c r="E161" i="1"/>
  <c r="D162" i="1"/>
  <c r="E162" i="1"/>
  <c r="D163" i="1"/>
  <c r="E163" i="1"/>
  <c r="D164" i="1"/>
  <c r="E164" i="1"/>
  <c r="D165" i="1"/>
  <c r="E165" i="1"/>
  <c r="D166" i="1"/>
  <c r="E166" i="1"/>
  <c r="D167" i="1"/>
  <c r="E167" i="1"/>
  <c r="D168" i="1"/>
  <c r="E168" i="1"/>
  <c r="D169" i="1"/>
  <c r="E169" i="1"/>
  <c r="D170" i="1"/>
  <c r="E170" i="1"/>
  <c r="D171" i="1"/>
  <c r="E171" i="1"/>
  <c r="D172" i="1"/>
  <c r="E172" i="1"/>
  <c r="D173" i="1"/>
  <c r="E173" i="1"/>
  <c r="D174" i="1"/>
  <c r="E174" i="1"/>
  <c r="D175" i="1"/>
  <c r="E175" i="1"/>
  <c r="D176" i="1"/>
  <c r="E176" i="1"/>
  <c r="D177" i="1"/>
  <c r="E177" i="1"/>
  <c r="D178" i="1"/>
  <c r="E178" i="1"/>
  <c r="D179" i="1"/>
  <c r="E179" i="1"/>
  <c r="D180" i="1"/>
  <c r="E180" i="1"/>
  <c r="D181" i="1"/>
  <c r="E181" i="1"/>
  <c r="D182" i="1"/>
  <c r="E182" i="1"/>
  <c r="D183" i="1"/>
  <c r="E183" i="1"/>
  <c r="D184" i="1"/>
  <c r="E184" i="1"/>
  <c r="D185" i="1"/>
  <c r="E185" i="1"/>
  <c r="D186" i="1"/>
  <c r="E186" i="1"/>
  <c r="D187" i="1"/>
  <c r="E187" i="1"/>
  <c r="D188" i="1"/>
  <c r="E188" i="1"/>
  <c r="D189" i="1"/>
  <c r="E189" i="1"/>
  <c r="D190" i="1"/>
  <c r="E190" i="1"/>
  <c r="D191" i="1"/>
  <c r="E191" i="1"/>
  <c r="D192" i="1"/>
  <c r="E192" i="1"/>
  <c r="D193" i="1"/>
  <c r="E193" i="1"/>
  <c r="D194" i="1"/>
  <c r="E194" i="1"/>
  <c r="D195" i="1"/>
  <c r="E195" i="1"/>
  <c r="D196" i="1"/>
  <c r="E196" i="1"/>
  <c r="D197" i="1"/>
  <c r="E197" i="1"/>
  <c r="D198" i="1"/>
  <c r="E198" i="1"/>
  <c r="D199" i="1"/>
  <c r="E199" i="1"/>
  <c r="D200" i="1"/>
  <c r="E200" i="1"/>
  <c r="D201" i="1"/>
  <c r="E201" i="1"/>
  <c r="D202" i="1"/>
  <c r="E202" i="1"/>
  <c r="D203" i="1"/>
  <c r="E203" i="1"/>
  <c r="D204" i="1"/>
  <c r="E204" i="1"/>
  <c r="D205" i="1"/>
  <c r="E205" i="1"/>
  <c r="D206" i="1"/>
  <c r="E206" i="1"/>
  <c r="D207" i="1"/>
  <c r="E207" i="1"/>
  <c r="D208" i="1"/>
  <c r="E208" i="1"/>
  <c r="D209" i="1"/>
  <c r="E209" i="1"/>
  <c r="D210" i="1"/>
  <c r="E210" i="1"/>
  <c r="D211" i="1"/>
  <c r="E211" i="1"/>
  <c r="D212" i="1"/>
  <c r="E212" i="1"/>
  <c r="D213" i="1"/>
  <c r="E213" i="1"/>
  <c r="D214" i="1"/>
  <c r="E214" i="1"/>
  <c r="D215" i="1"/>
  <c r="E215" i="1"/>
  <c r="D216" i="1"/>
  <c r="E216" i="1"/>
  <c r="D217" i="1"/>
  <c r="E217" i="1"/>
  <c r="D218" i="1"/>
  <c r="E218" i="1"/>
  <c r="D219" i="1"/>
  <c r="E219" i="1"/>
  <c r="D220" i="1"/>
  <c r="E220" i="1"/>
  <c r="D221" i="1"/>
  <c r="E221" i="1"/>
  <c r="D222" i="1"/>
  <c r="E222" i="1"/>
  <c r="D223" i="1"/>
  <c r="E223" i="1"/>
  <c r="D224" i="1"/>
  <c r="E224" i="1"/>
  <c r="D225" i="1"/>
  <c r="E225" i="1"/>
  <c r="D226" i="1"/>
  <c r="E226" i="1"/>
  <c r="D227" i="1"/>
  <c r="E227" i="1"/>
  <c r="D228" i="1"/>
  <c r="E228" i="1"/>
  <c r="D229" i="1"/>
  <c r="E229" i="1"/>
  <c r="D230" i="1"/>
  <c r="E230" i="1"/>
  <c r="D231" i="1"/>
  <c r="E231" i="1"/>
  <c r="D232" i="1"/>
  <c r="E232" i="1"/>
  <c r="D233" i="1"/>
  <c r="E233" i="1"/>
  <c r="D234" i="1"/>
  <c r="E234" i="1"/>
  <c r="D235" i="1"/>
  <c r="E235" i="1"/>
  <c r="D236" i="1"/>
  <c r="E236" i="1"/>
  <c r="D237" i="1"/>
  <c r="E237" i="1"/>
  <c r="D238" i="1"/>
  <c r="E238" i="1"/>
  <c r="D239" i="1"/>
  <c r="E239" i="1"/>
  <c r="D240" i="1"/>
  <c r="E240" i="1"/>
  <c r="D241" i="1"/>
  <c r="E241" i="1"/>
  <c r="D242" i="1"/>
  <c r="E242" i="1"/>
  <c r="D243" i="1"/>
  <c r="E243" i="1"/>
  <c r="D244" i="1"/>
  <c r="E244" i="1"/>
  <c r="D245" i="1"/>
  <c r="E245" i="1"/>
  <c r="D246" i="1"/>
  <c r="E246" i="1"/>
  <c r="D247" i="1"/>
  <c r="E247" i="1"/>
  <c r="D248" i="1"/>
  <c r="E248" i="1"/>
  <c r="D249" i="1"/>
  <c r="E249" i="1"/>
  <c r="D250" i="1"/>
  <c r="E250" i="1"/>
  <c r="D251" i="1"/>
  <c r="E251" i="1"/>
  <c r="D252" i="1"/>
  <c r="E252" i="1"/>
  <c r="D253" i="1"/>
  <c r="E253" i="1"/>
  <c r="D254" i="1"/>
  <c r="E254" i="1"/>
  <c r="D255" i="1"/>
  <c r="E255" i="1"/>
  <c r="D256" i="1"/>
  <c r="E256" i="1"/>
  <c r="D257" i="1"/>
  <c r="E257" i="1"/>
  <c r="D258" i="1"/>
  <c r="E258" i="1"/>
  <c r="D259" i="1"/>
  <c r="E259" i="1"/>
  <c r="D260" i="1"/>
  <c r="E260" i="1"/>
  <c r="D261" i="1"/>
  <c r="E261" i="1"/>
  <c r="D262" i="1"/>
  <c r="E262" i="1"/>
  <c r="D263" i="1"/>
  <c r="E263" i="1"/>
  <c r="D264" i="1"/>
  <c r="E264" i="1"/>
  <c r="D265" i="1"/>
  <c r="E265" i="1"/>
  <c r="D266" i="1"/>
  <c r="E266" i="1"/>
  <c r="D267" i="1"/>
  <c r="E267" i="1"/>
  <c r="D268" i="1"/>
  <c r="E268" i="1"/>
  <c r="D269" i="1"/>
  <c r="E269" i="1"/>
  <c r="D270" i="1"/>
  <c r="E270" i="1"/>
  <c r="D271" i="1"/>
  <c r="E271" i="1"/>
  <c r="D272" i="1"/>
  <c r="E272" i="1"/>
  <c r="D273" i="1"/>
  <c r="E273" i="1"/>
  <c r="D274" i="1"/>
  <c r="E274" i="1"/>
  <c r="D275" i="1"/>
  <c r="E275" i="1"/>
  <c r="D276" i="1"/>
  <c r="E276" i="1"/>
  <c r="D277" i="1"/>
  <c r="E277" i="1"/>
  <c r="D278" i="1"/>
  <c r="E278" i="1"/>
  <c r="D279" i="1"/>
  <c r="E279" i="1"/>
  <c r="D280" i="1"/>
  <c r="E280" i="1"/>
  <c r="D281" i="1"/>
  <c r="E281" i="1"/>
  <c r="D282" i="1"/>
  <c r="E282" i="1"/>
  <c r="D283" i="1"/>
  <c r="E283" i="1"/>
  <c r="D284" i="1"/>
  <c r="E284" i="1"/>
  <c r="D285" i="1"/>
  <c r="E285" i="1"/>
  <c r="D286" i="1"/>
  <c r="E286" i="1"/>
  <c r="D287" i="1"/>
  <c r="E287" i="1"/>
  <c r="D288" i="1"/>
  <c r="E288" i="1"/>
  <c r="D289" i="1"/>
  <c r="E289" i="1"/>
  <c r="D290" i="1"/>
  <c r="E290" i="1"/>
  <c r="D291" i="1"/>
  <c r="E291" i="1"/>
  <c r="D292" i="1"/>
  <c r="E292" i="1"/>
  <c r="D293" i="1"/>
  <c r="E293" i="1"/>
  <c r="D294" i="1"/>
  <c r="E294" i="1"/>
  <c r="D295" i="1"/>
  <c r="E295" i="1"/>
  <c r="D296" i="1"/>
  <c r="E296" i="1"/>
  <c r="D297" i="1"/>
  <c r="E297" i="1"/>
  <c r="D298" i="1"/>
  <c r="E298" i="1"/>
  <c r="D13" i="1"/>
  <c r="E16" i="1"/>
  <c r="E6" i="6"/>
  <c r="F6" i="6"/>
  <c r="G6" i="6"/>
  <c r="H6" i="6"/>
  <c r="I6" i="6"/>
  <c r="J6" i="6"/>
  <c r="K6" i="6"/>
  <c r="L6" i="6"/>
  <c r="E7" i="6"/>
  <c r="F7" i="6"/>
  <c r="G7" i="6"/>
  <c r="H7" i="6"/>
  <c r="I7" i="6"/>
  <c r="J7" i="6"/>
  <c r="K7" i="6"/>
  <c r="L7" i="6"/>
  <c r="D6" i="6"/>
  <c r="D15" i="6"/>
  <c r="E15" i="6"/>
  <c r="F15" i="6"/>
  <c r="G15" i="6"/>
  <c r="H15" i="6"/>
  <c r="I15" i="6"/>
  <c r="J15" i="6"/>
  <c r="K15" i="6"/>
  <c r="L15" i="6"/>
  <c r="D16" i="6"/>
  <c r="E16" i="6"/>
  <c r="F16" i="6"/>
  <c r="G16" i="6"/>
  <c r="H16" i="6"/>
  <c r="I16" i="6"/>
  <c r="J16" i="6"/>
  <c r="K16" i="6"/>
  <c r="L16" i="6"/>
  <c r="D10" i="6"/>
  <c r="E10" i="6"/>
  <c r="F10" i="6"/>
  <c r="G10" i="6"/>
  <c r="I10" i="6"/>
  <c r="J10" i="6"/>
  <c r="K10" i="6"/>
  <c r="L10" i="6"/>
  <c r="E11" i="6"/>
  <c r="F11" i="6"/>
  <c r="G11" i="6"/>
  <c r="I11" i="6"/>
  <c r="J11" i="6"/>
  <c r="K11" i="6"/>
  <c r="D11" i="6"/>
  <c r="H10" i="6"/>
  <c r="H11" i="6"/>
  <c r="L11" i="6"/>
  <c r="D19" i="6"/>
  <c r="E19" i="6"/>
  <c r="F19" i="6"/>
  <c r="G19" i="6"/>
  <c r="H19" i="6"/>
  <c r="I19" i="6"/>
  <c r="J19" i="6"/>
  <c r="K19" i="6"/>
  <c r="L19" i="6"/>
</calcChain>
</file>

<file path=xl/sharedStrings.xml><?xml version="1.0" encoding="utf-8"?>
<sst xmlns="http://schemas.openxmlformats.org/spreadsheetml/2006/main" count="145" uniqueCount="75">
  <si>
    <t>FRED Graph Observations</t>
  </si>
  <si>
    <t>Federal Reserve Economic Data</t>
  </si>
  <si>
    <t>Link: https://fred.stlouisfed.org</t>
  </si>
  <si>
    <t>Help: https://fred.stlouisfed.org/help-faq</t>
  </si>
  <si>
    <t>Economic Research Division</t>
  </si>
  <si>
    <t>Federal Reserve Bank of St. Louis</t>
  </si>
  <si>
    <t>PNFI</t>
  </si>
  <si>
    <t>Private Nonresidential Fixed Investment, Billions of Dollars, Quarterly, Seasonally Adjusted Annual Rate</t>
  </si>
  <si>
    <t>B009RC1Q027SBEA</t>
  </si>
  <si>
    <t>Private fixed investment: Nonresidential: Structures, Billions of Dollars, Quarterly, Seasonally Adjusted Annual Rate</t>
  </si>
  <si>
    <t>Frequency: Quarterly</t>
  </si>
  <si>
    <t>observation_date</t>
  </si>
  <si>
    <t>Private Nonresidential Fixed Investment,</t>
  </si>
  <si>
    <t>PNFI Structures</t>
  </si>
  <si>
    <t>PFI ex-structures &amp; residential equipment</t>
  </si>
  <si>
    <t>Biz investment ex-structures</t>
  </si>
  <si>
    <t>DHUTRC1Q027SBEA</t>
  </si>
  <si>
    <t>Personal consumption expenditures: Services: Housing and utilities, Billions of Dollars, Quarterly, Seasonally Adjusted Annual Rate</t>
  </si>
  <si>
    <t>DHLCRC1Q027SBEA</t>
  </si>
  <si>
    <t>Personal consumption expenditures: Services: Health care, Billions of Dollars, Quarterly, Seasonally Adjusted Annual Rate</t>
  </si>
  <si>
    <t>PCE</t>
  </si>
  <si>
    <t>Personal Consumption Expenditures, Billions of Dollars, Quarterly, Seasonally Adjusted Annual Rate</t>
  </si>
  <si>
    <t>TABSHNO</t>
  </si>
  <si>
    <t>Households and Nonprofit Organizations; Total Assets, Level, Billions of Dollars, Quarterly, Not Seasonally Adjusted</t>
  </si>
  <si>
    <t>Frequency: Quarterly, End of Period</t>
  </si>
  <si>
    <t>Total HH Assets</t>
  </si>
  <si>
    <t>YOY % chg in Real HH assets</t>
  </si>
  <si>
    <t>PCECTPI</t>
  </si>
  <si>
    <t>Personal Consumption Expenditures: Chain-type Price Index, Index 2012=100, Quarterly, Seasonally Adjusted</t>
  </si>
  <si>
    <t>PCEs</t>
  </si>
  <si>
    <t>PCExps ex housing and health</t>
  </si>
  <si>
    <t>PCE index</t>
  </si>
  <si>
    <t>Wealth change</t>
  </si>
  <si>
    <t>Spending change</t>
  </si>
  <si>
    <t>Co</t>
  </si>
  <si>
    <t>Investemen + Consumption</t>
  </si>
  <si>
    <t>QoQ % change</t>
  </si>
  <si>
    <t>YOY change</t>
  </si>
  <si>
    <t>YOY</t>
  </si>
  <si>
    <t>QOQ</t>
  </si>
  <si>
    <t>YOY % chg in Real HH Assets</t>
  </si>
  <si>
    <t>GDP</t>
  </si>
  <si>
    <t>Gross Domestic Product, Billions of Dollars, Quarterly, Seasonally Adjusted Annual Rate</t>
  </si>
  <si>
    <t>QOQ % change</t>
  </si>
  <si>
    <t>YOY % change</t>
  </si>
  <si>
    <t>GDP change</t>
  </si>
  <si>
    <t>PINCOME</t>
  </si>
  <si>
    <t>Personal Income, Billions of Dollars, Quarterly, Seasonally Adjusted Annual Rate</t>
  </si>
  <si>
    <t>PCE Index</t>
  </si>
  <si>
    <t>Real Person Income 2018</t>
  </si>
  <si>
    <t>Pers Income  change</t>
  </si>
  <si>
    <t>YOY % chg in Pers Income</t>
  </si>
  <si>
    <t>...QOQ % change in spending</t>
  </si>
  <si>
    <t>...YOY % change in spending</t>
  </si>
  <si>
    <t>...QOQ % change in GDP</t>
  </si>
  <si>
    <t>...YOY % change in GDP</t>
  </si>
  <si>
    <t>Lags</t>
  </si>
  <si>
    <t>Real (2018 $) HH assets</t>
  </si>
  <si>
    <t>HH consumpt ex hosuing &amp; health as % of assets)</t>
  </si>
  <si>
    <t>...QOQ % change in biz investment</t>
  </si>
  <si>
    <t>...YOY % change in biz investment</t>
  </si>
  <si>
    <t>Investment</t>
  </si>
  <si>
    <t>Biz investment</t>
  </si>
  <si>
    <t>Consumption</t>
  </si>
  <si>
    <t>OoQ</t>
  </si>
  <si>
    <t>YoY</t>
  </si>
  <si>
    <t>...QOQ % change in consumption</t>
  </si>
  <si>
    <t>...YOY % change in consumption</t>
  </si>
  <si>
    <t>investment % of Inv+Cons</t>
  </si>
  <si>
    <t>YOY % chg in Consumption</t>
  </si>
  <si>
    <t>2008 index</t>
  </si>
  <si>
    <t>spending</t>
  </si>
  <si>
    <t>...QOQ % change in personal income</t>
  </si>
  <si>
    <t>...YOY % change in personal income</t>
  </si>
  <si>
    <t>`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</si>
</sst>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yyyy\-mm\-dd"/>
    <numFmt numFmtId="165" formatCode="0.000"/>
    <numFmt numFmtId="166" formatCode="0.0"/>
    <numFmt numFmtId="167" formatCode="0.0%"/>
  </numFmts>
  <fonts count="5" x14ac:knownFonts="1">
    <font>
      <sz val="10"/>
      <name val="Arial"/>
    </font>
    <font>
      <u/>
      <sz val="10"/>
      <color theme="10"/>
      <name val="Arial"/>
    </font>
    <font>
      <u/>
      <sz val="10"/>
      <color theme="11"/>
      <name val="Arial"/>
    </font>
    <font>
      <b/>
      <sz val="10"/>
      <name val="Arial"/>
    </font>
    <font>
      <sz val="10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82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9" fontId="4" fillId="0" borderId="0" applyFon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22">
    <xf numFmtId="0" fontId="0" fillId="0" borderId="0" xfId="0"/>
    <xf numFmtId="164" fontId="0" fillId="0" borderId="0" xfId="0" applyNumberFormat="1" applyFont="1" applyFill="1" applyBorder="1" applyAlignment="1" applyProtection="1"/>
    <xf numFmtId="165" fontId="0" fillId="0" borderId="0" xfId="0" applyNumberFormat="1" applyFont="1" applyFill="1" applyBorder="1" applyAlignment="1" applyProtection="1"/>
    <xf numFmtId="165" fontId="0" fillId="0" borderId="0" xfId="0" applyNumberFormat="1"/>
    <xf numFmtId="9" fontId="0" fillId="0" borderId="0" xfId="0" applyNumberFormat="1"/>
    <xf numFmtId="166" fontId="0" fillId="0" borderId="0" xfId="0" applyNumberFormat="1" applyFont="1" applyFill="1" applyBorder="1" applyAlignment="1" applyProtection="1"/>
    <xf numFmtId="3" fontId="0" fillId="0" borderId="0" xfId="0" applyNumberFormat="1"/>
    <xf numFmtId="166" fontId="0" fillId="0" borderId="0" xfId="0" applyNumberFormat="1"/>
    <xf numFmtId="164" fontId="0" fillId="0" borderId="0" xfId="0" applyNumberFormat="1"/>
    <xf numFmtId="167" fontId="0" fillId="0" borderId="0" xfId="0" applyNumberFormat="1"/>
    <xf numFmtId="0" fontId="3" fillId="0" borderId="0" xfId="0" applyFont="1"/>
    <xf numFmtId="2" fontId="0" fillId="0" borderId="0" xfId="0" applyNumberFormat="1"/>
    <xf numFmtId="2" fontId="3" fillId="0" borderId="0" xfId="0" applyNumberFormat="1" applyFont="1"/>
    <xf numFmtId="3" fontId="0" fillId="0" borderId="0" xfId="0" applyNumberFormat="1" applyFont="1" applyFill="1" applyBorder="1" applyAlignment="1" applyProtection="1"/>
    <xf numFmtId="1" fontId="0" fillId="0" borderId="0" xfId="0" applyNumberFormat="1"/>
    <xf numFmtId="1" fontId="3" fillId="0" borderId="0" xfId="0" applyNumberFormat="1" applyFont="1"/>
    <xf numFmtId="9" fontId="0" fillId="0" borderId="0" xfId="19" applyFont="1"/>
    <xf numFmtId="0" fontId="0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3" fillId="0" borderId="0" xfId="0" applyNumberFormat="1" applyFont="1"/>
    <xf numFmtId="2" fontId="4" fillId="0" borderId="0" xfId="0" applyNumberFormat="1" applyFont="1" applyAlignment="1">
      <alignment vertical="center"/>
    </xf>
  </cellXfs>
  <cellStyles count="82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Normal" xfId="0" builtinId="0"/>
    <cellStyle name="Percent" xfId="19" builtinId="5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sharedStrings" Target="sharedStrings.xml"/><Relationship Id="rId12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theme" Target="theme/theme1.xml"/><Relationship Id="rId10" Type="http://schemas.openxmlformats.org/officeDocument/2006/relationships/styles" Target="styles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Assets relative to 2008</c:v>
          </c:tx>
          <c:marker>
            <c:symbol val="none"/>
          </c:marker>
          <c:cat>
            <c:numRef>
              <c:f>Assets!$A$41:$A$278</c:f>
              <c:numCache>
                <c:formatCode>yyyy\-mm\-dd</c:formatCode>
                <c:ptCount val="238"/>
                <c:pt idx="0">
                  <c:v>21551.0</c:v>
                </c:pt>
                <c:pt idx="1">
                  <c:v>21641.0</c:v>
                </c:pt>
                <c:pt idx="2">
                  <c:v>21732.0</c:v>
                </c:pt>
                <c:pt idx="3">
                  <c:v>21824.0</c:v>
                </c:pt>
                <c:pt idx="4">
                  <c:v>21916.0</c:v>
                </c:pt>
                <c:pt idx="5">
                  <c:v>22007.0</c:v>
                </c:pt>
                <c:pt idx="6">
                  <c:v>22098.0</c:v>
                </c:pt>
                <c:pt idx="7">
                  <c:v>22190.0</c:v>
                </c:pt>
                <c:pt idx="8">
                  <c:v>22282.0</c:v>
                </c:pt>
                <c:pt idx="9">
                  <c:v>22372.0</c:v>
                </c:pt>
                <c:pt idx="10">
                  <c:v>22463.0</c:v>
                </c:pt>
                <c:pt idx="11">
                  <c:v>22555.0</c:v>
                </c:pt>
                <c:pt idx="12">
                  <c:v>22647.0</c:v>
                </c:pt>
                <c:pt idx="13">
                  <c:v>22737.0</c:v>
                </c:pt>
                <c:pt idx="14">
                  <c:v>22828.0</c:v>
                </c:pt>
                <c:pt idx="15">
                  <c:v>22920.0</c:v>
                </c:pt>
                <c:pt idx="16">
                  <c:v>23012.0</c:v>
                </c:pt>
                <c:pt idx="17">
                  <c:v>23102.0</c:v>
                </c:pt>
                <c:pt idx="18">
                  <c:v>23193.0</c:v>
                </c:pt>
                <c:pt idx="19">
                  <c:v>23285.0</c:v>
                </c:pt>
                <c:pt idx="20">
                  <c:v>23377.0</c:v>
                </c:pt>
                <c:pt idx="21">
                  <c:v>23468.0</c:v>
                </c:pt>
                <c:pt idx="22">
                  <c:v>23559.0</c:v>
                </c:pt>
                <c:pt idx="23">
                  <c:v>23651.0</c:v>
                </c:pt>
                <c:pt idx="24">
                  <c:v>23743.0</c:v>
                </c:pt>
                <c:pt idx="25">
                  <c:v>23833.0</c:v>
                </c:pt>
                <c:pt idx="26">
                  <c:v>23924.0</c:v>
                </c:pt>
                <c:pt idx="27">
                  <c:v>24016.0</c:v>
                </c:pt>
                <c:pt idx="28">
                  <c:v>24108.0</c:v>
                </c:pt>
                <c:pt idx="29">
                  <c:v>24198.0</c:v>
                </c:pt>
                <c:pt idx="30">
                  <c:v>24289.0</c:v>
                </c:pt>
                <c:pt idx="31">
                  <c:v>24381.0</c:v>
                </c:pt>
                <c:pt idx="32">
                  <c:v>24473.0</c:v>
                </c:pt>
                <c:pt idx="33">
                  <c:v>24563.0</c:v>
                </c:pt>
                <c:pt idx="34">
                  <c:v>24654.0</c:v>
                </c:pt>
                <c:pt idx="35">
                  <c:v>24746.0</c:v>
                </c:pt>
                <c:pt idx="36">
                  <c:v>24838.0</c:v>
                </c:pt>
                <c:pt idx="37">
                  <c:v>24929.0</c:v>
                </c:pt>
                <c:pt idx="38">
                  <c:v>25020.0</c:v>
                </c:pt>
                <c:pt idx="39">
                  <c:v>25112.0</c:v>
                </c:pt>
                <c:pt idx="40">
                  <c:v>25204.0</c:v>
                </c:pt>
                <c:pt idx="41">
                  <c:v>25294.0</c:v>
                </c:pt>
                <c:pt idx="42">
                  <c:v>25385.0</c:v>
                </c:pt>
                <c:pt idx="43">
                  <c:v>25477.0</c:v>
                </c:pt>
                <c:pt idx="44">
                  <c:v>25569.0</c:v>
                </c:pt>
                <c:pt idx="45">
                  <c:v>25659.0</c:v>
                </c:pt>
                <c:pt idx="46">
                  <c:v>25750.0</c:v>
                </c:pt>
                <c:pt idx="47">
                  <c:v>25842.0</c:v>
                </c:pt>
                <c:pt idx="48">
                  <c:v>25934.0</c:v>
                </c:pt>
                <c:pt idx="49">
                  <c:v>26024.0</c:v>
                </c:pt>
                <c:pt idx="50">
                  <c:v>26115.0</c:v>
                </c:pt>
                <c:pt idx="51">
                  <c:v>26207.0</c:v>
                </c:pt>
                <c:pt idx="52">
                  <c:v>26299.0</c:v>
                </c:pt>
                <c:pt idx="53">
                  <c:v>26390.0</c:v>
                </c:pt>
                <c:pt idx="54">
                  <c:v>26481.0</c:v>
                </c:pt>
                <c:pt idx="55">
                  <c:v>26573.0</c:v>
                </c:pt>
                <c:pt idx="56">
                  <c:v>26665.0</c:v>
                </c:pt>
                <c:pt idx="57">
                  <c:v>26755.0</c:v>
                </c:pt>
                <c:pt idx="58">
                  <c:v>26846.0</c:v>
                </c:pt>
                <c:pt idx="59">
                  <c:v>26938.0</c:v>
                </c:pt>
                <c:pt idx="60">
                  <c:v>27030.0</c:v>
                </c:pt>
                <c:pt idx="61">
                  <c:v>27120.0</c:v>
                </c:pt>
                <c:pt idx="62">
                  <c:v>27211.0</c:v>
                </c:pt>
                <c:pt idx="63">
                  <c:v>27303.0</c:v>
                </c:pt>
                <c:pt idx="64">
                  <c:v>27395.0</c:v>
                </c:pt>
                <c:pt idx="65">
                  <c:v>27485.0</c:v>
                </c:pt>
                <c:pt idx="66">
                  <c:v>27576.0</c:v>
                </c:pt>
                <c:pt idx="67">
                  <c:v>27668.0</c:v>
                </c:pt>
                <c:pt idx="68">
                  <c:v>27760.0</c:v>
                </c:pt>
                <c:pt idx="69">
                  <c:v>27851.0</c:v>
                </c:pt>
                <c:pt idx="70">
                  <c:v>27942.0</c:v>
                </c:pt>
                <c:pt idx="71">
                  <c:v>28034.0</c:v>
                </c:pt>
                <c:pt idx="72">
                  <c:v>28126.0</c:v>
                </c:pt>
                <c:pt idx="73">
                  <c:v>28216.0</c:v>
                </c:pt>
                <c:pt idx="74">
                  <c:v>28307.0</c:v>
                </c:pt>
                <c:pt idx="75">
                  <c:v>28399.0</c:v>
                </c:pt>
                <c:pt idx="76">
                  <c:v>28491.0</c:v>
                </c:pt>
                <c:pt idx="77">
                  <c:v>28581.0</c:v>
                </c:pt>
                <c:pt idx="78">
                  <c:v>28672.0</c:v>
                </c:pt>
                <c:pt idx="79">
                  <c:v>28764.0</c:v>
                </c:pt>
                <c:pt idx="80">
                  <c:v>28856.0</c:v>
                </c:pt>
                <c:pt idx="81">
                  <c:v>28946.0</c:v>
                </c:pt>
                <c:pt idx="82">
                  <c:v>29037.0</c:v>
                </c:pt>
                <c:pt idx="83">
                  <c:v>29129.0</c:v>
                </c:pt>
                <c:pt idx="84">
                  <c:v>29221.0</c:v>
                </c:pt>
                <c:pt idx="85">
                  <c:v>29312.0</c:v>
                </c:pt>
                <c:pt idx="86">
                  <c:v>29403.0</c:v>
                </c:pt>
                <c:pt idx="87">
                  <c:v>29495.0</c:v>
                </c:pt>
                <c:pt idx="88">
                  <c:v>29587.0</c:v>
                </c:pt>
                <c:pt idx="89">
                  <c:v>29677.0</c:v>
                </c:pt>
                <c:pt idx="90">
                  <c:v>29768.0</c:v>
                </c:pt>
                <c:pt idx="91">
                  <c:v>29860.0</c:v>
                </c:pt>
                <c:pt idx="92">
                  <c:v>29952.0</c:v>
                </c:pt>
                <c:pt idx="93">
                  <c:v>30042.0</c:v>
                </c:pt>
                <c:pt idx="94">
                  <c:v>30133.0</c:v>
                </c:pt>
                <c:pt idx="95">
                  <c:v>30225.0</c:v>
                </c:pt>
                <c:pt idx="96">
                  <c:v>30317.0</c:v>
                </c:pt>
                <c:pt idx="97">
                  <c:v>30407.0</c:v>
                </c:pt>
                <c:pt idx="98">
                  <c:v>30498.0</c:v>
                </c:pt>
                <c:pt idx="99">
                  <c:v>30590.0</c:v>
                </c:pt>
                <c:pt idx="100">
                  <c:v>30682.0</c:v>
                </c:pt>
                <c:pt idx="101">
                  <c:v>30773.0</c:v>
                </c:pt>
                <c:pt idx="102">
                  <c:v>30864.0</c:v>
                </c:pt>
                <c:pt idx="103">
                  <c:v>30956.0</c:v>
                </c:pt>
                <c:pt idx="104">
                  <c:v>31048.0</c:v>
                </c:pt>
                <c:pt idx="105">
                  <c:v>31138.0</c:v>
                </c:pt>
                <c:pt idx="106">
                  <c:v>31229.0</c:v>
                </c:pt>
                <c:pt idx="107">
                  <c:v>31321.0</c:v>
                </c:pt>
                <c:pt idx="108">
                  <c:v>31413.0</c:v>
                </c:pt>
                <c:pt idx="109">
                  <c:v>31503.0</c:v>
                </c:pt>
                <c:pt idx="110">
                  <c:v>31594.0</c:v>
                </c:pt>
                <c:pt idx="111">
                  <c:v>31686.0</c:v>
                </c:pt>
                <c:pt idx="112">
                  <c:v>31778.0</c:v>
                </c:pt>
                <c:pt idx="113">
                  <c:v>31868.0</c:v>
                </c:pt>
                <c:pt idx="114">
                  <c:v>31959.0</c:v>
                </c:pt>
                <c:pt idx="115">
                  <c:v>32051.0</c:v>
                </c:pt>
                <c:pt idx="116">
                  <c:v>32143.0</c:v>
                </c:pt>
                <c:pt idx="117">
                  <c:v>32234.0</c:v>
                </c:pt>
                <c:pt idx="118">
                  <c:v>32325.0</c:v>
                </c:pt>
                <c:pt idx="119">
                  <c:v>32417.0</c:v>
                </c:pt>
                <c:pt idx="120">
                  <c:v>32509.0</c:v>
                </c:pt>
                <c:pt idx="121">
                  <c:v>32599.0</c:v>
                </c:pt>
                <c:pt idx="122">
                  <c:v>32690.0</c:v>
                </c:pt>
                <c:pt idx="123">
                  <c:v>32782.0</c:v>
                </c:pt>
                <c:pt idx="124">
                  <c:v>32874.0</c:v>
                </c:pt>
                <c:pt idx="125">
                  <c:v>32964.0</c:v>
                </c:pt>
                <c:pt idx="126">
                  <c:v>33055.0</c:v>
                </c:pt>
                <c:pt idx="127">
                  <c:v>33147.0</c:v>
                </c:pt>
                <c:pt idx="128">
                  <c:v>33239.0</c:v>
                </c:pt>
                <c:pt idx="129">
                  <c:v>33329.0</c:v>
                </c:pt>
                <c:pt idx="130">
                  <c:v>33420.0</c:v>
                </c:pt>
                <c:pt idx="131">
                  <c:v>33512.0</c:v>
                </c:pt>
                <c:pt idx="132">
                  <c:v>33604.0</c:v>
                </c:pt>
                <c:pt idx="133">
                  <c:v>33695.0</c:v>
                </c:pt>
                <c:pt idx="134">
                  <c:v>33786.0</c:v>
                </c:pt>
                <c:pt idx="135">
                  <c:v>33878.0</c:v>
                </c:pt>
                <c:pt idx="136">
                  <c:v>33970.0</c:v>
                </c:pt>
                <c:pt idx="137">
                  <c:v>34060.0</c:v>
                </c:pt>
                <c:pt idx="138">
                  <c:v>34151.0</c:v>
                </c:pt>
                <c:pt idx="139">
                  <c:v>34243.0</c:v>
                </c:pt>
                <c:pt idx="140">
                  <c:v>34335.0</c:v>
                </c:pt>
                <c:pt idx="141">
                  <c:v>34425.0</c:v>
                </c:pt>
                <c:pt idx="142">
                  <c:v>34516.0</c:v>
                </c:pt>
                <c:pt idx="143">
                  <c:v>34608.0</c:v>
                </c:pt>
                <c:pt idx="144">
                  <c:v>34700.0</c:v>
                </c:pt>
                <c:pt idx="145">
                  <c:v>34790.0</c:v>
                </c:pt>
                <c:pt idx="146">
                  <c:v>34881.0</c:v>
                </c:pt>
                <c:pt idx="147">
                  <c:v>34973.0</c:v>
                </c:pt>
                <c:pt idx="148">
                  <c:v>35065.0</c:v>
                </c:pt>
                <c:pt idx="149">
                  <c:v>35156.0</c:v>
                </c:pt>
                <c:pt idx="150">
                  <c:v>35247.0</c:v>
                </c:pt>
                <c:pt idx="151">
                  <c:v>35339.0</c:v>
                </c:pt>
                <c:pt idx="152">
                  <c:v>35431.0</c:v>
                </c:pt>
                <c:pt idx="153">
                  <c:v>35521.0</c:v>
                </c:pt>
                <c:pt idx="154">
                  <c:v>35612.0</c:v>
                </c:pt>
                <c:pt idx="155">
                  <c:v>35704.0</c:v>
                </c:pt>
                <c:pt idx="156">
                  <c:v>35796.0</c:v>
                </c:pt>
                <c:pt idx="157">
                  <c:v>35886.0</c:v>
                </c:pt>
                <c:pt idx="158">
                  <c:v>35977.0</c:v>
                </c:pt>
                <c:pt idx="159">
                  <c:v>36069.0</c:v>
                </c:pt>
                <c:pt idx="160">
                  <c:v>36161.0</c:v>
                </c:pt>
                <c:pt idx="161">
                  <c:v>36251.0</c:v>
                </c:pt>
                <c:pt idx="162">
                  <c:v>36342.0</c:v>
                </c:pt>
                <c:pt idx="163">
                  <c:v>36434.0</c:v>
                </c:pt>
                <c:pt idx="164">
                  <c:v>36526.0</c:v>
                </c:pt>
                <c:pt idx="165">
                  <c:v>36617.0</c:v>
                </c:pt>
                <c:pt idx="166">
                  <c:v>36708.0</c:v>
                </c:pt>
                <c:pt idx="167">
                  <c:v>36800.0</c:v>
                </c:pt>
                <c:pt idx="168">
                  <c:v>36892.0</c:v>
                </c:pt>
                <c:pt idx="169">
                  <c:v>36982.0</c:v>
                </c:pt>
                <c:pt idx="170">
                  <c:v>37073.0</c:v>
                </c:pt>
                <c:pt idx="171">
                  <c:v>37165.0</c:v>
                </c:pt>
                <c:pt idx="172">
                  <c:v>37257.0</c:v>
                </c:pt>
                <c:pt idx="173">
                  <c:v>37347.0</c:v>
                </c:pt>
                <c:pt idx="174">
                  <c:v>37438.0</c:v>
                </c:pt>
                <c:pt idx="175">
                  <c:v>37530.0</c:v>
                </c:pt>
                <c:pt idx="176">
                  <c:v>37622.0</c:v>
                </c:pt>
                <c:pt idx="177">
                  <c:v>37712.0</c:v>
                </c:pt>
                <c:pt idx="178">
                  <c:v>37803.0</c:v>
                </c:pt>
                <c:pt idx="179">
                  <c:v>37895.0</c:v>
                </c:pt>
                <c:pt idx="180">
                  <c:v>37987.0</c:v>
                </c:pt>
                <c:pt idx="181">
                  <c:v>38078.0</c:v>
                </c:pt>
                <c:pt idx="182">
                  <c:v>38169.0</c:v>
                </c:pt>
                <c:pt idx="183">
                  <c:v>38261.0</c:v>
                </c:pt>
                <c:pt idx="184">
                  <c:v>38353.0</c:v>
                </c:pt>
                <c:pt idx="185">
                  <c:v>38443.0</c:v>
                </c:pt>
                <c:pt idx="186">
                  <c:v>38534.0</c:v>
                </c:pt>
                <c:pt idx="187">
                  <c:v>38626.0</c:v>
                </c:pt>
                <c:pt idx="188">
                  <c:v>38718.0</c:v>
                </c:pt>
                <c:pt idx="189">
                  <c:v>38808.0</c:v>
                </c:pt>
                <c:pt idx="190">
                  <c:v>38899.0</c:v>
                </c:pt>
                <c:pt idx="191">
                  <c:v>38991.0</c:v>
                </c:pt>
                <c:pt idx="192">
                  <c:v>39083.0</c:v>
                </c:pt>
                <c:pt idx="193">
                  <c:v>39173.0</c:v>
                </c:pt>
                <c:pt idx="194">
                  <c:v>39264.0</c:v>
                </c:pt>
                <c:pt idx="195">
                  <c:v>39356.0</c:v>
                </c:pt>
                <c:pt idx="196">
                  <c:v>39448.0</c:v>
                </c:pt>
                <c:pt idx="197">
                  <c:v>39539.0</c:v>
                </c:pt>
                <c:pt idx="198">
                  <c:v>39630.0</c:v>
                </c:pt>
                <c:pt idx="199">
                  <c:v>39722.0</c:v>
                </c:pt>
                <c:pt idx="200">
                  <c:v>39814.0</c:v>
                </c:pt>
                <c:pt idx="201">
                  <c:v>39904.0</c:v>
                </c:pt>
                <c:pt idx="202">
                  <c:v>39995.0</c:v>
                </c:pt>
                <c:pt idx="203">
                  <c:v>40087.0</c:v>
                </c:pt>
                <c:pt idx="204">
                  <c:v>40179.0</c:v>
                </c:pt>
                <c:pt idx="205">
                  <c:v>40269.0</c:v>
                </c:pt>
                <c:pt idx="206">
                  <c:v>40360.0</c:v>
                </c:pt>
                <c:pt idx="207">
                  <c:v>40452.0</c:v>
                </c:pt>
                <c:pt idx="208">
                  <c:v>40544.0</c:v>
                </c:pt>
                <c:pt idx="209">
                  <c:v>40634.0</c:v>
                </c:pt>
                <c:pt idx="210">
                  <c:v>40725.0</c:v>
                </c:pt>
                <c:pt idx="211">
                  <c:v>40817.0</c:v>
                </c:pt>
                <c:pt idx="212">
                  <c:v>40909.0</c:v>
                </c:pt>
                <c:pt idx="213">
                  <c:v>41000.0</c:v>
                </c:pt>
                <c:pt idx="214">
                  <c:v>41091.0</c:v>
                </c:pt>
                <c:pt idx="215">
                  <c:v>41183.0</c:v>
                </c:pt>
                <c:pt idx="216">
                  <c:v>41275.0</c:v>
                </c:pt>
                <c:pt idx="217">
                  <c:v>41365.0</c:v>
                </c:pt>
                <c:pt idx="218">
                  <c:v>41456.0</c:v>
                </c:pt>
                <c:pt idx="219">
                  <c:v>41548.0</c:v>
                </c:pt>
                <c:pt idx="220">
                  <c:v>41640.0</c:v>
                </c:pt>
                <c:pt idx="221">
                  <c:v>41730.0</c:v>
                </c:pt>
                <c:pt idx="222">
                  <c:v>41821.0</c:v>
                </c:pt>
                <c:pt idx="223">
                  <c:v>41913.0</c:v>
                </c:pt>
                <c:pt idx="224">
                  <c:v>42005.0</c:v>
                </c:pt>
                <c:pt idx="225">
                  <c:v>42095.0</c:v>
                </c:pt>
                <c:pt idx="226">
                  <c:v>42186.0</c:v>
                </c:pt>
                <c:pt idx="227">
                  <c:v>42278.0</c:v>
                </c:pt>
                <c:pt idx="228">
                  <c:v>42370.0</c:v>
                </c:pt>
                <c:pt idx="229">
                  <c:v>42461.0</c:v>
                </c:pt>
                <c:pt idx="230">
                  <c:v>42552.0</c:v>
                </c:pt>
                <c:pt idx="231">
                  <c:v>42644.0</c:v>
                </c:pt>
                <c:pt idx="232">
                  <c:v>42736.0</c:v>
                </c:pt>
                <c:pt idx="233">
                  <c:v>42826.0</c:v>
                </c:pt>
                <c:pt idx="234">
                  <c:v>42917.0</c:v>
                </c:pt>
                <c:pt idx="235">
                  <c:v>43009.0</c:v>
                </c:pt>
                <c:pt idx="236">
                  <c:v>43101.0</c:v>
                </c:pt>
                <c:pt idx="237">
                  <c:v>43191.0</c:v>
                </c:pt>
              </c:numCache>
            </c:numRef>
          </c:cat>
          <c:val>
            <c:numRef>
              <c:f>Assets!$H$41:$H$278</c:f>
              <c:numCache>
                <c:formatCode>0.0</c:formatCode>
                <c:ptCount val="238"/>
                <c:pt idx="0">
                  <c:v>0.0268174400967525</c:v>
                </c:pt>
                <c:pt idx="1">
                  <c:v>0.0272555501980898</c:v>
                </c:pt>
                <c:pt idx="2">
                  <c:v>0.0275008520277934</c:v>
                </c:pt>
                <c:pt idx="3">
                  <c:v>0.0280110667259417</c:v>
                </c:pt>
                <c:pt idx="4">
                  <c:v>0.0281285060954726</c:v>
                </c:pt>
                <c:pt idx="5">
                  <c:v>0.0284421440768821</c:v>
                </c:pt>
                <c:pt idx="6">
                  <c:v>0.0284419046104708</c:v>
                </c:pt>
                <c:pt idx="7">
                  <c:v>0.0291820070635281</c:v>
                </c:pt>
                <c:pt idx="8">
                  <c:v>0.0298275706980782</c:v>
                </c:pt>
                <c:pt idx="9">
                  <c:v>0.0301918747307342</c:v>
                </c:pt>
                <c:pt idx="10">
                  <c:v>0.0307052403027163</c:v>
                </c:pt>
                <c:pt idx="11">
                  <c:v>0.0314999663045552</c:v>
                </c:pt>
                <c:pt idx="12">
                  <c:v>0.031680246701826</c:v>
                </c:pt>
                <c:pt idx="13">
                  <c:v>0.0305751470238692</c:v>
                </c:pt>
                <c:pt idx="14">
                  <c:v>0.0311507864663012</c:v>
                </c:pt>
                <c:pt idx="15">
                  <c:v>0.0325686292774987</c:v>
                </c:pt>
                <c:pt idx="16">
                  <c:v>0.0330381220822199</c:v>
                </c:pt>
                <c:pt idx="17">
                  <c:v>0.0335637382516676</c:v>
                </c:pt>
                <c:pt idx="18">
                  <c:v>0.0341863635247081</c:v>
                </c:pt>
                <c:pt idx="19">
                  <c:v>0.0342360086928324</c:v>
                </c:pt>
                <c:pt idx="20">
                  <c:v>0.0348723087583113</c:v>
                </c:pt>
                <c:pt idx="21">
                  <c:v>0.0355504776352929</c:v>
                </c:pt>
                <c:pt idx="22">
                  <c:v>0.0362218280212982</c:v>
                </c:pt>
                <c:pt idx="23">
                  <c:v>0.0368930019583689</c:v>
                </c:pt>
                <c:pt idx="24">
                  <c:v>0.0374879751626446</c:v>
                </c:pt>
                <c:pt idx="25">
                  <c:v>0.0375703390046584</c:v>
                </c:pt>
                <c:pt idx="26">
                  <c:v>0.0386383718028351</c:v>
                </c:pt>
                <c:pt idx="27">
                  <c:v>0.0397703673398366</c:v>
                </c:pt>
                <c:pt idx="28">
                  <c:v>0.0398937303521748</c:v>
                </c:pt>
                <c:pt idx="29">
                  <c:v>0.0404216025472874</c:v>
                </c:pt>
                <c:pt idx="30">
                  <c:v>0.0401137495702366</c:v>
                </c:pt>
                <c:pt idx="31">
                  <c:v>0.0413176102376378</c:v>
                </c:pt>
                <c:pt idx="32">
                  <c:v>0.0426530261893449</c:v>
                </c:pt>
                <c:pt idx="33">
                  <c:v>0.0432627832936485</c:v>
                </c:pt>
                <c:pt idx="34">
                  <c:v>0.0444312281391586</c:v>
                </c:pt>
                <c:pt idx="35">
                  <c:v>0.0455571487914086</c:v>
                </c:pt>
                <c:pt idx="36">
                  <c:v>0.0457332322247328</c:v>
                </c:pt>
                <c:pt idx="37">
                  <c:v>0.0476312808116863</c:v>
                </c:pt>
                <c:pt idx="38">
                  <c:v>0.0485097696435211</c:v>
                </c:pt>
                <c:pt idx="39">
                  <c:v>0.0508151884066899</c:v>
                </c:pt>
                <c:pt idx="40">
                  <c:v>0.0510179912501242</c:v>
                </c:pt>
                <c:pt idx="41">
                  <c:v>0.0512540673212426</c:v>
                </c:pt>
                <c:pt idx="42">
                  <c:v>0.0516053519432176</c:v>
                </c:pt>
                <c:pt idx="43">
                  <c:v>0.0519787304925147</c:v>
                </c:pt>
                <c:pt idx="44">
                  <c:v>0.052231846489326</c:v>
                </c:pt>
                <c:pt idx="45">
                  <c:v>0.0515179088925839</c:v>
                </c:pt>
                <c:pt idx="46">
                  <c:v>0.0532141377087392</c:v>
                </c:pt>
                <c:pt idx="47">
                  <c:v>0.0548830169400178</c:v>
                </c:pt>
                <c:pt idx="48">
                  <c:v>0.0569673703950121</c:v>
                </c:pt>
                <c:pt idx="49">
                  <c:v>0.0580707055836219</c:v>
                </c:pt>
                <c:pt idx="50">
                  <c:v>0.0589924370079509</c:v>
                </c:pt>
                <c:pt idx="51">
                  <c:v>0.0607304968251228</c:v>
                </c:pt>
                <c:pt idx="52">
                  <c:v>0.0628178247050161</c:v>
                </c:pt>
                <c:pt idx="53">
                  <c:v>0.0638871304562217</c:v>
                </c:pt>
                <c:pt idx="54">
                  <c:v>0.0656615135469489</c:v>
                </c:pt>
                <c:pt idx="55">
                  <c:v>0.0690076029199223</c:v>
                </c:pt>
                <c:pt idx="56">
                  <c:v>0.069462400049083</c:v>
                </c:pt>
                <c:pt idx="57">
                  <c:v>0.0702025025021404</c:v>
                </c:pt>
                <c:pt idx="58">
                  <c:v>0.0727274993610343</c:v>
                </c:pt>
                <c:pt idx="59">
                  <c:v>0.0724884740720075</c:v>
                </c:pt>
                <c:pt idx="60">
                  <c:v>0.0729132748822711</c:v>
                </c:pt>
                <c:pt idx="61">
                  <c:v>0.0729620504092172</c:v>
                </c:pt>
                <c:pt idx="62">
                  <c:v>0.0726942009263594</c:v>
                </c:pt>
                <c:pt idx="63">
                  <c:v>0.0746085584362762</c:v>
                </c:pt>
                <c:pt idx="64">
                  <c:v>0.0777810094540205</c:v>
                </c:pt>
                <c:pt idx="65">
                  <c:v>0.0808893969049773</c:v>
                </c:pt>
                <c:pt idx="66">
                  <c:v>0.0810884439068017</c:v>
                </c:pt>
                <c:pt idx="67">
                  <c:v>0.083503160181515</c:v>
                </c:pt>
                <c:pt idx="68">
                  <c:v>0.0861331567600441</c:v>
                </c:pt>
                <c:pt idx="69">
                  <c:v>0.0887021272141616</c:v>
                </c:pt>
                <c:pt idx="70">
                  <c:v>0.0904827238280889</c:v>
                </c:pt>
                <c:pt idx="71">
                  <c:v>0.0929620708268796</c:v>
                </c:pt>
                <c:pt idx="72">
                  <c:v>0.0945365750850903</c:v>
                </c:pt>
                <c:pt idx="73">
                  <c:v>0.0972853091931697</c:v>
                </c:pt>
                <c:pt idx="74">
                  <c:v>0.099536104407557</c:v>
                </c:pt>
                <c:pt idx="75">
                  <c:v>0.102026504671757</c:v>
                </c:pt>
                <c:pt idx="76">
                  <c:v>0.10450670870823</c:v>
                </c:pt>
                <c:pt idx="77">
                  <c:v>0.108286232285772</c:v>
                </c:pt>
                <c:pt idx="78">
                  <c:v>0.111998264145794</c:v>
                </c:pt>
                <c:pt idx="79">
                  <c:v>0.114857442683494</c:v>
                </c:pt>
                <c:pt idx="80">
                  <c:v>0.119127242229564</c:v>
                </c:pt>
                <c:pt idx="81">
                  <c:v>0.123162780607844</c:v>
                </c:pt>
                <c:pt idx="82">
                  <c:v>0.127370129834529</c:v>
                </c:pt>
                <c:pt idx="83">
                  <c:v>0.131486784308784</c:v>
                </c:pt>
                <c:pt idx="84">
                  <c:v>0.134296456316808</c:v>
                </c:pt>
                <c:pt idx="85">
                  <c:v>0.138861744811005</c:v>
                </c:pt>
                <c:pt idx="86">
                  <c:v>0.14430073280881</c:v>
                </c:pt>
                <c:pt idx="87">
                  <c:v>0.148981872632126</c:v>
                </c:pt>
                <c:pt idx="88">
                  <c:v>0.151598963231432</c:v>
                </c:pt>
                <c:pt idx="89">
                  <c:v>0.15564985266703</c:v>
                </c:pt>
                <c:pt idx="90">
                  <c:v>0.157346018465709</c:v>
                </c:pt>
                <c:pt idx="91">
                  <c:v>0.161676289582396</c:v>
                </c:pt>
                <c:pt idx="92">
                  <c:v>0.163438787577022</c:v>
                </c:pt>
                <c:pt idx="93">
                  <c:v>0.165402349132726</c:v>
                </c:pt>
                <c:pt idx="94">
                  <c:v>0.168336228587276</c:v>
                </c:pt>
                <c:pt idx="95">
                  <c:v>0.172779376608182</c:v>
                </c:pt>
                <c:pt idx="96">
                  <c:v>0.176863098149128</c:v>
                </c:pt>
                <c:pt idx="97">
                  <c:v>0.18118076577048</c:v>
                </c:pt>
                <c:pt idx="98">
                  <c:v>0.1838313186499</c:v>
                </c:pt>
                <c:pt idx="99">
                  <c:v>0.185821385356294</c:v>
                </c:pt>
                <c:pt idx="100">
                  <c:v>0.189166668105566</c:v>
                </c:pt>
                <c:pt idx="101">
                  <c:v>0.192705389301238</c:v>
                </c:pt>
                <c:pt idx="102">
                  <c:v>0.197438921854661</c:v>
                </c:pt>
                <c:pt idx="103">
                  <c:v>0.201612922232691</c:v>
                </c:pt>
                <c:pt idx="104">
                  <c:v>0.2074560665154</c:v>
                </c:pt>
                <c:pt idx="105">
                  <c:v>0.212403543402134</c:v>
                </c:pt>
                <c:pt idx="106">
                  <c:v>0.2159476841008</c:v>
                </c:pt>
                <c:pt idx="107">
                  <c:v>0.223246153989834</c:v>
                </c:pt>
                <c:pt idx="108">
                  <c:v>0.229610478011633</c:v>
                </c:pt>
                <c:pt idx="109">
                  <c:v>0.23499421228589</c:v>
                </c:pt>
                <c:pt idx="110">
                  <c:v>0.238120156405848</c:v>
                </c:pt>
                <c:pt idx="111">
                  <c:v>0.246062135559692</c:v>
                </c:pt>
                <c:pt idx="112">
                  <c:v>0.253855128795182</c:v>
                </c:pt>
                <c:pt idx="113">
                  <c:v>0.258530823908513</c:v>
                </c:pt>
                <c:pt idx="114">
                  <c:v>0.264586236259654</c:v>
                </c:pt>
                <c:pt idx="115">
                  <c:v>0.264379854023544</c:v>
                </c:pt>
                <c:pt idx="116">
                  <c:v>0.271050291740038</c:v>
                </c:pt>
                <c:pt idx="117">
                  <c:v>0.277394828274162</c:v>
                </c:pt>
                <c:pt idx="118">
                  <c:v>0.282398642785043</c:v>
                </c:pt>
                <c:pt idx="119">
                  <c:v>0.289855425178978</c:v>
                </c:pt>
                <c:pt idx="120">
                  <c:v>0.295837674239699</c:v>
                </c:pt>
                <c:pt idx="121">
                  <c:v>0.302009442059772</c:v>
                </c:pt>
                <c:pt idx="122">
                  <c:v>0.309822235386433</c:v>
                </c:pt>
                <c:pt idx="123">
                  <c:v>0.315687776080353</c:v>
                </c:pt>
                <c:pt idx="124">
                  <c:v>0.318241168614236</c:v>
                </c:pt>
                <c:pt idx="125">
                  <c:v>0.322096514819713</c:v>
                </c:pt>
                <c:pt idx="126">
                  <c:v>0.320815293897946</c:v>
                </c:pt>
                <c:pt idx="127">
                  <c:v>0.327243908349449</c:v>
                </c:pt>
                <c:pt idx="128">
                  <c:v>0.334977463500939</c:v>
                </c:pt>
                <c:pt idx="129">
                  <c:v>0.336400423331243</c:v>
                </c:pt>
                <c:pt idx="130">
                  <c:v>0.34024506916918</c:v>
                </c:pt>
                <c:pt idx="131">
                  <c:v>0.348386788517091</c:v>
                </c:pt>
                <c:pt idx="132">
                  <c:v>0.349882357084019</c:v>
                </c:pt>
                <c:pt idx="133">
                  <c:v>0.35141001415007</c:v>
                </c:pt>
                <c:pt idx="134">
                  <c:v>0.356501901886351</c:v>
                </c:pt>
                <c:pt idx="135">
                  <c:v>0.365284030039221</c:v>
                </c:pt>
                <c:pt idx="136">
                  <c:v>0.369407112296097</c:v>
                </c:pt>
                <c:pt idx="137">
                  <c:v>0.373632068605766</c:v>
                </c:pt>
                <c:pt idx="138">
                  <c:v>0.379390882901189</c:v>
                </c:pt>
                <c:pt idx="139">
                  <c:v>0.386273349219703</c:v>
                </c:pt>
                <c:pt idx="140">
                  <c:v>0.389127435945287</c:v>
                </c:pt>
                <c:pt idx="141">
                  <c:v>0.392625561282486</c:v>
                </c:pt>
                <c:pt idx="142">
                  <c:v>0.398276615692796</c:v>
                </c:pt>
                <c:pt idx="143">
                  <c:v>0.40321377031685</c:v>
                </c:pt>
                <c:pt idx="144">
                  <c:v>0.410547328336896</c:v>
                </c:pt>
                <c:pt idx="145">
                  <c:v>0.418398549720833</c:v>
                </c:pt>
                <c:pt idx="146">
                  <c:v>0.427799068372311</c:v>
                </c:pt>
                <c:pt idx="147">
                  <c:v>0.437164839187151</c:v>
                </c:pt>
                <c:pt idx="148">
                  <c:v>0.44604214893679</c:v>
                </c:pt>
                <c:pt idx="149">
                  <c:v>0.452776007441809</c:v>
                </c:pt>
                <c:pt idx="150">
                  <c:v>0.457721026646953</c:v>
                </c:pt>
                <c:pt idx="151">
                  <c:v>0.46859028102379</c:v>
                </c:pt>
                <c:pt idx="152">
                  <c:v>0.474098903333321</c:v>
                </c:pt>
                <c:pt idx="153">
                  <c:v>0.49183360930997</c:v>
                </c:pt>
                <c:pt idx="154">
                  <c:v>0.506808742172552</c:v>
                </c:pt>
                <c:pt idx="155">
                  <c:v>0.514046929543398</c:v>
                </c:pt>
                <c:pt idx="156">
                  <c:v>0.536150107831095</c:v>
                </c:pt>
                <c:pt idx="157">
                  <c:v>0.544951506728332</c:v>
                </c:pt>
                <c:pt idx="158">
                  <c:v>0.536479676630608</c:v>
                </c:pt>
                <c:pt idx="159">
                  <c:v>0.566031331608814</c:v>
                </c:pt>
                <c:pt idx="160">
                  <c:v>0.573674494491762</c:v>
                </c:pt>
                <c:pt idx="161">
                  <c:v>0.5901010836876</c:v>
                </c:pt>
                <c:pt idx="162">
                  <c:v>0.591302234603504</c:v>
                </c:pt>
                <c:pt idx="163">
                  <c:v>0.630553123676121</c:v>
                </c:pt>
                <c:pt idx="164">
                  <c:v>0.648697014732314</c:v>
                </c:pt>
                <c:pt idx="165">
                  <c:v>0.646588109668407</c:v>
                </c:pt>
                <c:pt idx="166">
                  <c:v>0.65807865334778</c:v>
                </c:pt>
                <c:pt idx="167">
                  <c:v>0.651722206510565</c:v>
                </c:pt>
                <c:pt idx="168">
                  <c:v>0.644899090051583</c:v>
                </c:pt>
                <c:pt idx="169">
                  <c:v>0.662717130339387</c:v>
                </c:pt>
                <c:pt idx="170">
                  <c:v>0.651202665225869</c:v>
                </c:pt>
                <c:pt idx="171">
                  <c:v>0.671734868234048</c:v>
                </c:pt>
                <c:pt idx="172">
                  <c:v>0.681032970882434</c:v>
                </c:pt>
                <c:pt idx="173">
                  <c:v>0.674126242835401</c:v>
                </c:pt>
                <c:pt idx="174">
                  <c:v>0.660790849922884</c:v>
                </c:pt>
                <c:pt idx="175">
                  <c:v>0.678231289490453</c:v>
                </c:pt>
                <c:pt idx="176">
                  <c:v>0.683048559666881</c:v>
                </c:pt>
                <c:pt idx="177">
                  <c:v>0.710526158245782</c:v>
                </c:pt>
                <c:pt idx="178">
                  <c:v>0.727103938971657</c:v>
                </c:pt>
                <c:pt idx="179">
                  <c:v>0.757960496839365</c:v>
                </c:pt>
                <c:pt idx="180">
                  <c:v>0.788787058388175</c:v>
                </c:pt>
                <c:pt idx="181">
                  <c:v>0.807319754671955</c:v>
                </c:pt>
                <c:pt idx="182">
                  <c:v>0.824139673750205</c:v>
                </c:pt>
                <c:pt idx="183">
                  <c:v>0.860368837005788</c:v>
                </c:pt>
                <c:pt idx="184">
                  <c:v>0.877193217721387</c:v>
                </c:pt>
                <c:pt idx="185">
                  <c:v>0.901250820030669</c:v>
                </c:pt>
                <c:pt idx="186">
                  <c:v>0.92800005001067</c:v>
                </c:pt>
                <c:pt idx="187">
                  <c:v>0.954435931889652</c:v>
                </c:pt>
                <c:pt idx="188">
                  <c:v>0.990656827252296</c:v>
                </c:pt>
                <c:pt idx="189">
                  <c:v>0.994097115149403</c:v>
                </c:pt>
                <c:pt idx="190">
                  <c:v>1.004804402007691</c:v>
                </c:pt>
                <c:pt idx="191">
                  <c:v>1.027062351218101</c:v>
                </c:pt>
                <c:pt idx="192">
                  <c:v>1.04200428647397</c:v>
                </c:pt>
                <c:pt idx="193">
                  <c:v>1.051434952686289</c:v>
                </c:pt>
                <c:pt idx="194">
                  <c:v>1.055395311214896</c:v>
                </c:pt>
                <c:pt idx="195">
                  <c:v>1.045197545862512</c:v>
                </c:pt>
                <c:pt idx="196">
                  <c:v>1.018141193908191</c:v>
                </c:pt>
                <c:pt idx="197">
                  <c:v>1.0</c:v>
                </c:pt>
                <c:pt idx="198">
                  <c:v>0.976591452493475</c:v>
                </c:pt>
                <c:pt idx="199">
                  <c:v>0.924400819433894</c:v>
                </c:pt>
                <c:pt idx="200">
                  <c:v>0.907161582065851</c:v>
                </c:pt>
                <c:pt idx="201">
                  <c:v>0.91667316271822</c:v>
                </c:pt>
                <c:pt idx="202">
                  <c:v>0.933339508205814</c:v>
                </c:pt>
                <c:pt idx="203">
                  <c:v>0.942746668899334</c:v>
                </c:pt>
                <c:pt idx="204">
                  <c:v>0.950840898276823</c:v>
                </c:pt>
                <c:pt idx="205">
                  <c:v>0.937805645002212</c:v>
                </c:pt>
                <c:pt idx="206">
                  <c:v>0.956394628496158</c:v>
                </c:pt>
                <c:pt idx="207">
                  <c:v>0.986819289785728</c:v>
                </c:pt>
                <c:pt idx="208">
                  <c:v>1.001876647851875</c:v>
                </c:pt>
                <c:pt idx="209">
                  <c:v>1.006071317962253</c:v>
                </c:pt>
                <c:pt idx="210">
                  <c:v>0.977817344070721</c:v>
                </c:pt>
                <c:pt idx="211">
                  <c:v>0.997825808830258</c:v>
                </c:pt>
                <c:pt idx="212">
                  <c:v>1.026476439926971</c:v>
                </c:pt>
                <c:pt idx="213">
                  <c:v>1.028076730936637</c:v>
                </c:pt>
                <c:pt idx="214">
                  <c:v>1.052562713448858</c:v>
                </c:pt>
                <c:pt idx="215">
                  <c:v>1.068526729158914</c:v>
                </c:pt>
                <c:pt idx="216">
                  <c:v>1.10686653676076</c:v>
                </c:pt>
                <c:pt idx="217">
                  <c:v>1.130180230361394</c:v>
                </c:pt>
                <c:pt idx="218">
                  <c:v>1.165126962759658</c:v>
                </c:pt>
                <c:pt idx="219">
                  <c:v>1.202986942690609</c:v>
                </c:pt>
                <c:pt idx="220">
                  <c:v>1.217655671978103</c:v>
                </c:pt>
                <c:pt idx="221">
                  <c:v>1.236549937336051</c:v>
                </c:pt>
                <c:pt idx="222">
                  <c:v>1.242702787309626</c:v>
                </c:pt>
                <c:pt idx="223">
                  <c:v>1.267767257654226</c:v>
                </c:pt>
                <c:pt idx="224">
                  <c:v>1.289509698698446</c:v>
                </c:pt>
                <c:pt idx="225">
                  <c:v>1.29873510438574</c:v>
                </c:pt>
                <c:pt idx="226">
                  <c:v>1.287091352617076</c:v>
                </c:pt>
                <c:pt idx="227">
                  <c:v>1.312747809137557</c:v>
                </c:pt>
                <c:pt idx="228">
                  <c:v>1.319010372538022</c:v>
                </c:pt>
                <c:pt idx="229">
                  <c:v>1.330681410874086</c:v>
                </c:pt>
                <c:pt idx="230">
                  <c:v>1.362734254708499</c:v>
                </c:pt>
                <c:pt idx="231">
                  <c:v>1.389292251853782</c:v>
                </c:pt>
                <c:pt idx="232">
                  <c:v>1.417140746093398</c:v>
                </c:pt>
                <c:pt idx="233">
                  <c:v>1.437158877733857</c:v>
                </c:pt>
                <c:pt idx="234">
                  <c:v>1.463723882422546</c:v>
                </c:pt>
                <c:pt idx="235">
                  <c:v>1.499701618549693</c:v>
                </c:pt>
                <c:pt idx="236">
                  <c:v>1.516628100181</c:v>
                </c:pt>
                <c:pt idx="237">
                  <c:v>1.545902213588436</c:v>
                </c:pt>
              </c:numCache>
            </c:numRef>
          </c:val>
          <c:smooth val="0"/>
        </c:ser>
        <c:ser>
          <c:idx val="1"/>
          <c:order val="1"/>
          <c:tx>
            <c:v>Spending relative to 2008</c:v>
          </c:tx>
          <c:marker>
            <c:symbol val="none"/>
          </c:marker>
          <c:cat>
            <c:numRef>
              <c:f>Assets!$A$41:$A$278</c:f>
              <c:numCache>
                <c:formatCode>yyyy\-mm\-dd</c:formatCode>
                <c:ptCount val="238"/>
                <c:pt idx="0">
                  <c:v>21551.0</c:v>
                </c:pt>
                <c:pt idx="1">
                  <c:v>21641.0</c:v>
                </c:pt>
                <c:pt idx="2">
                  <c:v>21732.0</c:v>
                </c:pt>
                <c:pt idx="3">
                  <c:v>21824.0</c:v>
                </c:pt>
                <c:pt idx="4">
                  <c:v>21916.0</c:v>
                </c:pt>
                <c:pt idx="5">
                  <c:v>22007.0</c:v>
                </c:pt>
                <c:pt idx="6">
                  <c:v>22098.0</c:v>
                </c:pt>
                <c:pt idx="7">
                  <c:v>22190.0</c:v>
                </c:pt>
                <c:pt idx="8">
                  <c:v>22282.0</c:v>
                </c:pt>
                <c:pt idx="9">
                  <c:v>22372.0</c:v>
                </c:pt>
                <c:pt idx="10">
                  <c:v>22463.0</c:v>
                </c:pt>
                <c:pt idx="11">
                  <c:v>22555.0</c:v>
                </c:pt>
                <c:pt idx="12">
                  <c:v>22647.0</c:v>
                </c:pt>
                <c:pt idx="13">
                  <c:v>22737.0</c:v>
                </c:pt>
                <c:pt idx="14">
                  <c:v>22828.0</c:v>
                </c:pt>
                <c:pt idx="15">
                  <c:v>22920.0</c:v>
                </c:pt>
                <c:pt idx="16">
                  <c:v>23012.0</c:v>
                </c:pt>
                <c:pt idx="17">
                  <c:v>23102.0</c:v>
                </c:pt>
                <c:pt idx="18">
                  <c:v>23193.0</c:v>
                </c:pt>
                <c:pt idx="19">
                  <c:v>23285.0</c:v>
                </c:pt>
                <c:pt idx="20">
                  <c:v>23377.0</c:v>
                </c:pt>
                <c:pt idx="21">
                  <c:v>23468.0</c:v>
                </c:pt>
                <c:pt idx="22">
                  <c:v>23559.0</c:v>
                </c:pt>
                <c:pt idx="23">
                  <c:v>23651.0</c:v>
                </c:pt>
                <c:pt idx="24">
                  <c:v>23743.0</c:v>
                </c:pt>
                <c:pt idx="25">
                  <c:v>23833.0</c:v>
                </c:pt>
                <c:pt idx="26">
                  <c:v>23924.0</c:v>
                </c:pt>
                <c:pt idx="27">
                  <c:v>24016.0</c:v>
                </c:pt>
                <c:pt idx="28">
                  <c:v>24108.0</c:v>
                </c:pt>
                <c:pt idx="29">
                  <c:v>24198.0</c:v>
                </c:pt>
                <c:pt idx="30">
                  <c:v>24289.0</c:v>
                </c:pt>
                <c:pt idx="31">
                  <c:v>24381.0</c:v>
                </c:pt>
                <c:pt idx="32">
                  <c:v>24473.0</c:v>
                </c:pt>
                <c:pt idx="33">
                  <c:v>24563.0</c:v>
                </c:pt>
                <c:pt idx="34">
                  <c:v>24654.0</c:v>
                </c:pt>
                <c:pt idx="35">
                  <c:v>24746.0</c:v>
                </c:pt>
                <c:pt idx="36">
                  <c:v>24838.0</c:v>
                </c:pt>
                <c:pt idx="37">
                  <c:v>24929.0</c:v>
                </c:pt>
                <c:pt idx="38">
                  <c:v>25020.0</c:v>
                </c:pt>
                <c:pt idx="39">
                  <c:v>25112.0</c:v>
                </c:pt>
                <c:pt idx="40">
                  <c:v>25204.0</c:v>
                </c:pt>
                <c:pt idx="41">
                  <c:v>25294.0</c:v>
                </c:pt>
                <c:pt idx="42">
                  <c:v>25385.0</c:v>
                </c:pt>
                <c:pt idx="43">
                  <c:v>25477.0</c:v>
                </c:pt>
                <c:pt idx="44">
                  <c:v>25569.0</c:v>
                </c:pt>
                <c:pt idx="45">
                  <c:v>25659.0</c:v>
                </c:pt>
                <c:pt idx="46">
                  <c:v>25750.0</c:v>
                </c:pt>
                <c:pt idx="47">
                  <c:v>25842.0</c:v>
                </c:pt>
                <c:pt idx="48">
                  <c:v>25934.0</c:v>
                </c:pt>
                <c:pt idx="49">
                  <c:v>26024.0</c:v>
                </c:pt>
                <c:pt idx="50">
                  <c:v>26115.0</c:v>
                </c:pt>
                <c:pt idx="51">
                  <c:v>26207.0</c:v>
                </c:pt>
                <c:pt idx="52">
                  <c:v>26299.0</c:v>
                </c:pt>
                <c:pt idx="53">
                  <c:v>26390.0</c:v>
                </c:pt>
                <c:pt idx="54">
                  <c:v>26481.0</c:v>
                </c:pt>
                <c:pt idx="55">
                  <c:v>26573.0</c:v>
                </c:pt>
                <c:pt idx="56">
                  <c:v>26665.0</c:v>
                </c:pt>
                <c:pt idx="57">
                  <c:v>26755.0</c:v>
                </c:pt>
                <c:pt idx="58">
                  <c:v>26846.0</c:v>
                </c:pt>
                <c:pt idx="59">
                  <c:v>26938.0</c:v>
                </c:pt>
                <c:pt idx="60">
                  <c:v>27030.0</c:v>
                </c:pt>
                <c:pt idx="61">
                  <c:v>27120.0</c:v>
                </c:pt>
                <c:pt idx="62">
                  <c:v>27211.0</c:v>
                </c:pt>
                <c:pt idx="63">
                  <c:v>27303.0</c:v>
                </c:pt>
                <c:pt idx="64">
                  <c:v>27395.0</c:v>
                </c:pt>
                <c:pt idx="65">
                  <c:v>27485.0</c:v>
                </c:pt>
                <c:pt idx="66">
                  <c:v>27576.0</c:v>
                </c:pt>
                <c:pt idx="67">
                  <c:v>27668.0</c:v>
                </c:pt>
                <c:pt idx="68">
                  <c:v>27760.0</c:v>
                </c:pt>
                <c:pt idx="69">
                  <c:v>27851.0</c:v>
                </c:pt>
                <c:pt idx="70">
                  <c:v>27942.0</c:v>
                </c:pt>
                <c:pt idx="71">
                  <c:v>28034.0</c:v>
                </c:pt>
                <c:pt idx="72">
                  <c:v>28126.0</c:v>
                </c:pt>
                <c:pt idx="73">
                  <c:v>28216.0</c:v>
                </c:pt>
                <c:pt idx="74">
                  <c:v>28307.0</c:v>
                </c:pt>
                <c:pt idx="75">
                  <c:v>28399.0</c:v>
                </c:pt>
                <c:pt idx="76">
                  <c:v>28491.0</c:v>
                </c:pt>
                <c:pt idx="77">
                  <c:v>28581.0</c:v>
                </c:pt>
                <c:pt idx="78">
                  <c:v>28672.0</c:v>
                </c:pt>
                <c:pt idx="79">
                  <c:v>28764.0</c:v>
                </c:pt>
                <c:pt idx="80">
                  <c:v>28856.0</c:v>
                </c:pt>
                <c:pt idx="81">
                  <c:v>28946.0</c:v>
                </c:pt>
                <c:pt idx="82">
                  <c:v>29037.0</c:v>
                </c:pt>
                <c:pt idx="83">
                  <c:v>29129.0</c:v>
                </c:pt>
                <c:pt idx="84">
                  <c:v>29221.0</c:v>
                </c:pt>
                <c:pt idx="85">
                  <c:v>29312.0</c:v>
                </c:pt>
                <c:pt idx="86">
                  <c:v>29403.0</c:v>
                </c:pt>
                <c:pt idx="87">
                  <c:v>29495.0</c:v>
                </c:pt>
                <c:pt idx="88">
                  <c:v>29587.0</c:v>
                </c:pt>
                <c:pt idx="89">
                  <c:v>29677.0</c:v>
                </c:pt>
                <c:pt idx="90">
                  <c:v>29768.0</c:v>
                </c:pt>
                <c:pt idx="91">
                  <c:v>29860.0</c:v>
                </c:pt>
                <c:pt idx="92">
                  <c:v>29952.0</c:v>
                </c:pt>
                <c:pt idx="93">
                  <c:v>30042.0</c:v>
                </c:pt>
                <c:pt idx="94">
                  <c:v>30133.0</c:v>
                </c:pt>
                <c:pt idx="95">
                  <c:v>30225.0</c:v>
                </c:pt>
                <c:pt idx="96">
                  <c:v>30317.0</c:v>
                </c:pt>
                <c:pt idx="97">
                  <c:v>30407.0</c:v>
                </c:pt>
                <c:pt idx="98">
                  <c:v>30498.0</c:v>
                </c:pt>
                <c:pt idx="99">
                  <c:v>30590.0</c:v>
                </c:pt>
                <c:pt idx="100">
                  <c:v>30682.0</c:v>
                </c:pt>
                <c:pt idx="101">
                  <c:v>30773.0</c:v>
                </c:pt>
                <c:pt idx="102">
                  <c:v>30864.0</c:v>
                </c:pt>
                <c:pt idx="103">
                  <c:v>30956.0</c:v>
                </c:pt>
                <c:pt idx="104">
                  <c:v>31048.0</c:v>
                </c:pt>
                <c:pt idx="105">
                  <c:v>31138.0</c:v>
                </c:pt>
                <c:pt idx="106">
                  <c:v>31229.0</c:v>
                </c:pt>
                <c:pt idx="107">
                  <c:v>31321.0</c:v>
                </c:pt>
                <c:pt idx="108">
                  <c:v>31413.0</c:v>
                </c:pt>
                <c:pt idx="109">
                  <c:v>31503.0</c:v>
                </c:pt>
                <c:pt idx="110">
                  <c:v>31594.0</c:v>
                </c:pt>
                <c:pt idx="111">
                  <c:v>31686.0</c:v>
                </c:pt>
                <c:pt idx="112">
                  <c:v>31778.0</c:v>
                </c:pt>
                <c:pt idx="113">
                  <c:v>31868.0</c:v>
                </c:pt>
                <c:pt idx="114">
                  <c:v>31959.0</c:v>
                </c:pt>
                <c:pt idx="115">
                  <c:v>32051.0</c:v>
                </c:pt>
                <c:pt idx="116">
                  <c:v>32143.0</c:v>
                </c:pt>
                <c:pt idx="117">
                  <c:v>32234.0</c:v>
                </c:pt>
                <c:pt idx="118">
                  <c:v>32325.0</c:v>
                </c:pt>
                <c:pt idx="119">
                  <c:v>32417.0</c:v>
                </c:pt>
                <c:pt idx="120">
                  <c:v>32509.0</c:v>
                </c:pt>
                <c:pt idx="121">
                  <c:v>32599.0</c:v>
                </c:pt>
                <c:pt idx="122">
                  <c:v>32690.0</c:v>
                </c:pt>
                <c:pt idx="123">
                  <c:v>32782.0</c:v>
                </c:pt>
                <c:pt idx="124">
                  <c:v>32874.0</c:v>
                </c:pt>
                <c:pt idx="125">
                  <c:v>32964.0</c:v>
                </c:pt>
                <c:pt idx="126">
                  <c:v>33055.0</c:v>
                </c:pt>
                <c:pt idx="127">
                  <c:v>33147.0</c:v>
                </c:pt>
                <c:pt idx="128">
                  <c:v>33239.0</c:v>
                </c:pt>
                <c:pt idx="129">
                  <c:v>33329.0</c:v>
                </c:pt>
                <c:pt idx="130">
                  <c:v>33420.0</c:v>
                </c:pt>
                <c:pt idx="131">
                  <c:v>33512.0</c:v>
                </c:pt>
                <c:pt idx="132">
                  <c:v>33604.0</c:v>
                </c:pt>
                <c:pt idx="133">
                  <c:v>33695.0</c:v>
                </c:pt>
                <c:pt idx="134">
                  <c:v>33786.0</c:v>
                </c:pt>
                <c:pt idx="135">
                  <c:v>33878.0</c:v>
                </c:pt>
                <c:pt idx="136">
                  <c:v>33970.0</c:v>
                </c:pt>
                <c:pt idx="137">
                  <c:v>34060.0</c:v>
                </c:pt>
                <c:pt idx="138">
                  <c:v>34151.0</c:v>
                </c:pt>
                <c:pt idx="139">
                  <c:v>34243.0</c:v>
                </c:pt>
                <c:pt idx="140">
                  <c:v>34335.0</c:v>
                </c:pt>
                <c:pt idx="141">
                  <c:v>34425.0</c:v>
                </c:pt>
                <c:pt idx="142">
                  <c:v>34516.0</c:v>
                </c:pt>
                <c:pt idx="143">
                  <c:v>34608.0</c:v>
                </c:pt>
                <c:pt idx="144">
                  <c:v>34700.0</c:v>
                </c:pt>
                <c:pt idx="145">
                  <c:v>34790.0</c:v>
                </c:pt>
                <c:pt idx="146">
                  <c:v>34881.0</c:v>
                </c:pt>
                <c:pt idx="147">
                  <c:v>34973.0</c:v>
                </c:pt>
                <c:pt idx="148">
                  <c:v>35065.0</c:v>
                </c:pt>
                <c:pt idx="149">
                  <c:v>35156.0</c:v>
                </c:pt>
                <c:pt idx="150">
                  <c:v>35247.0</c:v>
                </c:pt>
                <c:pt idx="151">
                  <c:v>35339.0</c:v>
                </c:pt>
                <c:pt idx="152">
                  <c:v>35431.0</c:v>
                </c:pt>
                <c:pt idx="153">
                  <c:v>35521.0</c:v>
                </c:pt>
                <c:pt idx="154">
                  <c:v>35612.0</c:v>
                </c:pt>
                <c:pt idx="155">
                  <c:v>35704.0</c:v>
                </c:pt>
                <c:pt idx="156">
                  <c:v>35796.0</c:v>
                </c:pt>
                <c:pt idx="157">
                  <c:v>35886.0</c:v>
                </c:pt>
                <c:pt idx="158">
                  <c:v>35977.0</c:v>
                </c:pt>
                <c:pt idx="159">
                  <c:v>36069.0</c:v>
                </c:pt>
                <c:pt idx="160">
                  <c:v>36161.0</c:v>
                </c:pt>
                <c:pt idx="161">
                  <c:v>36251.0</c:v>
                </c:pt>
                <c:pt idx="162">
                  <c:v>36342.0</c:v>
                </c:pt>
                <c:pt idx="163">
                  <c:v>36434.0</c:v>
                </c:pt>
                <c:pt idx="164">
                  <c:v>36526.0</c:v>
                </c:pt>
                <c:pt idx="165">
                  <c:v>36617.0</c:v>
                </c:pt>
                <c:pt idx="166">
                  <c:v>36708.0</c:v>
                </c:pt>
                <c:pt idx="167">
                  <c:v>36800.0</c:v>
                </c:pt>
                <c:pt idx="168">
                  <c:v>36892.0</c:v>
                </c:pt>
                <c:pt idx="169">
                  <c:v>36982.0</c:v>
                </c:pt>
                <c:pt idx="170">
                  <c:v>37073.0</c:v>
                </c:pt>
                <c:pt idx="171">
                  <c:v>37165.0</c:v>
                </c:pt>
                <c:pt idx="172">
                  <c:v>37257.0</c:v>
                </c:pt>
                <c:pt idx="173">
                  <c:v>37347.0</c:v>
                </c:pt>
                <c:pt idx="174">
                  <c:v>37438.0</c:v>
                </c:pt>
                <c:pt idx="175">
                  <c:v>37530.0</c:v>
                </c:pt>
                <c:pt idx="176">
                  <c:v>37622.0</c:v>
                </c:pt>
                <c:pt idx="177">
                  <c:v>37712.0</c:v>
                </c:pt>
                <c:pt idx="178">
                  <c:v>37803.0</c:v>
                </c:pt>
                <c:pt idx="179">
                  <c:v>37895.0</c:v>
                </c:pt>
                <c:pt idx="180">
                  <c:v>37987.0</c:v>
                </c:pt>
                <c:pt idx="181">
                  <c:v>38078.0</c:v>
                </c:pt>
                <c:pt idx="182">
                  <c:v>38169.0</c:v>
                </c:pt>
                <c:pt idx="183">
                  <c:v>38261.0</c:v>
                </c:pt>
                <c:pt idx="184">
                  <c:v>38353.0</c:v>
                </c:pt>
                <c:pt idx="185">
                  <c:v>38443.0</c:v>
                </c:pt>
                <c:pt idx="186">
                  <c:v>38534.0</c:v>
                </c:pt>
                <c:pt idx="187">
                  <c:v>38626.0</c:v>
                </c:pt>
                <c:pt idx="188">
                  <c:v>38718.0</c:v>
                </c:pt>
                <c:pt idx="189">
                  <c:v>38808.0</c:v>
                </c:pt>
                <c:pt idx="190">
                  <c:v>38899.0</c:v>
                </c:pt>
                <c:pt idx="191">
                  <c:v>38991.0</c:v>
                </c:pt>
                <c:pt idx="192">
                  <c:v>39083.0</c:v>
                </c:pt>
                <c:pt idx="193">
                  <c:v>39173.0</c:v>
                </c:pt>
                <c:pt idx="194">
                  <c:v>39264.0</c:v>
                </c:pt>
                <c:pt idx="195">
                  <c:v>39356.0</c:v>
                </c:pt>
                <c:pt idx="196">
                  <c:v>39448.0</c:v>
                </c:pt>
                <c:pt idx="197">
                  <c:v>39539.0</c:v>
                </c:pt>
                <c:pt idx="198">
                  <c:v>39630.0</c:v>
                </c:pt>
                <c:pt idx="199">
                  <c:v>39722.0</c:v>
                </c:pt>
                <c:pt idx="200">
                  <c:v>39814.0</c:v>
                </c:pt>
                <c:pt idx="201">
                  <c:v>39904.0</c:v>
                </c:pt>
                <c:pt idx="202">
                  <c:v>39995.0</c:v>
                </c:pt>
                <c:pt idx="203">
                  <c:v>40087.0</c:v>
                </c:pt>
                <c:pt idx="204">
                  <c:v>40179.0</c:v>
                </c:pt>
                <c:pt idx="205">
                  <c:v>40269.0</c:v>
                </c:pt>
                <c:pt idx="206">
                  <c:v>40360.0</c:v>
                </c:pt>
                <c:pt idx="207">
                  <c:v>40452.0</c:v>
                </c:pt>
                <c:pt idx="208">
                  <c:v>40544.0</c:v>
                </c:pt>
                <c:pt idx="209">
                  <c:v>40634.0</c:v>
                </c:pt>
                <c:pt idx="210">
                  <c:v>40725.0</c:v>
                </c:pt>
                <c:pt idx="211">
                  <c:v>40817.0</c:v>
                </c:pt>
                <c:pt idx="212">
                  <c:v>40909.0</c:v>
                </c:pt>
                <c:pt idx="213">
                  <c:v>41000.0</c:v>
                </c:pt>
                <c:pt idx="214">
                  <c:v>41091.0</c:v>
                </c:pt>
                <c:pt idx="215">
                  <c:v>41183.0</c:v>
                </c:pt>
                <c:pt idx="216">
                  <c:v>41275.0</c:v>
                </c:pt>
                <c:pt idx="217">
                  <c:v>41365.0</c:v>
                </c:pt>
                <c:pt idx="218">
                  <c:v>41456.0</c:v>
                </c:pt>
                <c:pt idx="219">
                  <c:v>41548.0</c:v>
                </c:pt>
                <c:pt idx="220">
                  <c:v>41640.0</c:v>
                </c:pt>
                <c:pt idx="221">
                  <c:v>41730.0</c:v>
                </c:pt>
                <c:pt idx="222">
                  <c:v>41821.0</c:v>
                </c:pt>
                <c:pt idx="223">
                  <c:v>41913.0</c:v>
                </c:pt>
                <c:pt idx="224">
                  <c:v>42005.0</c:v>
                </c:pt>
                <c:pt idx="225">
                  <c:v>42095.0</c:v>
                </c:pt>
                <c:pt idx="226">
                  <c:v>42186.0</c:v>
                </c:pt>
                <c:pt idx="227">
                  <c:v>42278.0</c:v>
                </c:pt>
                <c:pt idx="228">
                  <c:v>42370.0</c:v>
                </c:pt>
                <c:pt idx="229">
                  <c:v>42461.0</c:v>
                </c:pt>
                <c:pt idx="230">
                  <c:v>42552.0</c:v>
                </c:pt>
                <c:pt idx="231">
                  <c:v>42644.0</c:v>
                </c:pt>
                <c:pt idx="232">
                  <c:v>42736.0</c:v>
                </c:pt>
                <c:pt idx="233">
                  <c:v>42826.0</c:v>
                </c:pt>
                <c:pt idx="234">
                  <c:v>42917.0</c:v>
                </c:pt>
                <c:pt idx="235">
                  <c:v>43009.0</c:v>
                </c:pt>
                <c:pt idx="236">
                  <c:v>43101.0</c:v>
                </c:pt>
                <c:pt idx="237">
                  <c:v>43191.0</c:v>
                </c:pt>
              </c:numCache>
            </c:numRef>
          </c:cat>
          <c:val>
            <c:numRef>
              <c:f>'Combined Spending'!$E$8:$E$245</c:f>
              <c:numCache>
                <c:formatCode>0.0</c:formatCode>
                <c:ptCount val="238"/>
                <c:pt idx="0">
                  <c:v>0.0341089160011708</c:v>
                </c:pt>
                <c:pt idx="1">
                  <c:v>0.0348548985937346</c:v>
                </c:pt>
                <c:pt idx="2">
                  <c:v>0.0354544733877579</c:v>
                </c:pt>
                <c:pt idx="3">
                  <c:v>0.035560813841992</c:v>
                </c:pt>
                <c:pt idx="4">
                  <c:v>0.0359644810579682</c:v>
                </c:pt>
                <c:pt idx="5">
                  <c:v>0.0366184358914494</c:v>
                </c:pt>
                <c:pt idx="6">
                  <c:v>0.0364000955218612</c:v>
                </c:pt>
                <c:pt idx="7">
                  <c:v>0.0363192636532551</c:v>
                </c:pt>
                <c:pt idx="8">
                  <c:v>0.0361936482227426</c:v>
                </c:pt>
                <c:pt idx="9">
                  <c:v>0.0367869483968284</c:v>
                </c:pt>
                <c:pt idx="10">
                  <c:v>0.0371003102984107</c:v>
                </c:pt>
                <c:pt idx="11">
                  <c:v>0.038026534424472</c:v>
                </c:pt>
                <c:pt idx="12">
                  <c:v>0.0385709089672808</c:v>
                </c:pt>
                <c:pt idx="13">
                  <c:v>0.0391626917496171</c:v>
                </c:pt>
                <c:pt idx="14">
                  <c:v>0.0394544000608269</c:v>
                </c:pt>
                <c:pt idx="15">
                  <c:v>0.0400062385306202</c:v>
                </c:pt>
                <c:pt idx="16">
                  <c:v>0.0404065428783945</c:v>
                </c:pt>
                <c:pt idx="17">
                  <c:v>0.0409558386917426</c:v>
                </c:pt>
                <c:pt idx="18">
                  <c:v>0.0418178812478554</c:v>
                </c:pt>
                <c:pt idx="19">
                  <c:v>0.042400600690282</c:v>
                </c:pt>
                <c:pt idx="20">
                  <c:v>0.0434303355400174</c:v>
                </c:pt>
                <c:pt idx="21">
                  <c:v>0.0442822484809371</c:v>
                </c:pt>
                <c:pt idx="22">
                  <c:v>0.0453025098848845</c:v>
                </c:pt>
                <c:pt idx="23">
                  <c:v>0.0455421757601425</c:v>
                </c:pt>
                <c:pt idx="24">
                  <c:v>0.0471182126503146</c:v>
                </c:pt>
                <c:pt idx="25">
                  <c:v>0.0479324778716095</c:v>
                </c:pt>
                <c:pt idx="26">
                  <c:v>0.0493194969624893</c:v>
                </c:pt>
                <c:pt idx="27">
                  <c:v>0.0511194106516061</c:v>
                </c:pt>
                <c:pt idx="28">
                  <c:v>0.052562655258396</c:v>
                </c:pt>
                <c:pt idx="29">
                  <c:v>0.0531659210053237</c:v>
                </c:pt>
                <c:pt idx="30">
                  <c:v>0.0540990759207277</c:v>
                </c:pt>
                <c:pt idx="31">
                  <c:v>0.0546639557574498</c:v>
                </c:pt>
                <c:pt idx="32">
                  <c:v>0.0547982654325815</c:v>
                </c:pt>
                <c:pt idx="33">
                  <c:v>0.0557983906379061</c:v>
                </c:pt>
                <c:pt idx="34">
                  <c:v>0.0564693648653354</c:v>
                </c:pt>
                <c:pt idx="35">
                  <c:v>0.0573921441020192</c:v>
                </c:pt>
                <c:pt idx="36">
                  <c:v>0.0595716928026459</c:v>
                </c:pt>
                <c:pt idx="37">
                  <c:v>0.06086410046741</c:v>
                </c:pt>
                <c:pt idx="38">
                  <c:v>0.0627127757454525</c:v>
                </c:pt>
                <c:pt idx="39">
                  <c:v>0.0637162228083911</c:v>
                </c:pt>
                <c:pt idx="40">
                  <c:v>0.0651158321497336</c:v>
                </c:pt>
                <c:pt idx="41">
                  <c:v>0.0663064515355123</c:v>
                </c:pt>
                <c:pt idx="42">
                  <c:v>0.0673399593593277</c:v>
                </c:pt>
                <c:pt idx="43">
                  <c:v>0.0684253455767436</c:v>
                </c:pt>
                <c:pt idx="44">
                  <c:v>0.0694251837079534</c:v>
                </c:pt>
                <c:pt idx="45">
                  <c:v>0.0703335272177224</c:v>
                </c:pt>
                <c:pt idx="46">
                  <c:v>0.0714118186034443</c:v>
                </c:pt>
                <c:pt idx="47">
                  <c:v>0.0713091691021146</c:v>
                </c:pt>
                <c:pt idx="48">
                  <c:v>0.0734310979268451</c:v>
                </c:pt>
                <c:pt idx="49">
                  <c:v>0.074909775681517</c:v>
                </c:pt>
                <c:pt idx="50">
                  <c:v>0.076001518540046</c:v>
                </c:pt>
                <c:pt idx="51">
                  <c:v>0.0778022114303316</c:v>
                </c:pt>
                <c:pt idx="52">
                  <c:v>0.0798900194459904</c:v>
                </c:pt>
                <c:pt idx="53">
                  <c:v>0.081954246373649</c:v>
                </c:pt>
                <c:pt idx="54">
                  <c:v>0.0839807025499194</c:v>
                </c:pt>
                <c:pt idx="55">
                  <c:v>0.0871409374372409</c:v>
                </c:pt>
                <c:pt idx="56">
                  <c:v>0.0902487607933203</c:v>
                </c:pt>
                <c:pt idx="57">
                  <c:v>0.0922102561984735</c:v>
                </c:pt>
                <c:pt idx="58">
                  <c:v>0.0941569057708336</c:v>
                </c:pt>
                <c:pt idx="59">
                  <c:v>0.0957600506595589</c:v>
                </c:pt>
                <c:pt idx="60">
                  <c:v>0.0975568885545888</c:v>
                </c:pt>
                <c:pt idx="61">
                  <c:v>0.100497142648809</c:v>
                </c:pt>
                <c:pt idx="62">
                  <c:v>0.103852916018887</c:v>
                </c:pt>
                <c:pt idx="63">
                  <c:v>0.104255475948992</c:v>
                </c:pt>
                <c:pt idx="64">
                  <c:v>0.106071957915591</c:v>
                </c:pt>
                <c:pt idx="65">
                  <c:v>0.108737646124313</c:v>
                </c:pt>
                <c:pt idx="66">
                  <c:v>0.112634226116059</c:v>
                </c:pt>
                <c:pt idx="67">
                  <c:v>0.115695830539658</c:v>
                </c:pt>
                <c:pt idx="68">
                  <c:v>0.11946568781502</c:v>
                </c:pt>
                <c:pt idx="69">
                  <c:v>0.121585566110359</c:v>
                </c:pt>
                <c:pt idx="70">
                  <c:v>0.124863214310628</c:v>
                </c:pt>
                <c:pt idx="71">
                  <c:v>0.128469070245272</c:v>
                </c:pt>
                <c:pt idx="72">
                  <c:v>0.133103635764956</c:v>
                </c:pt>
                <c:pt idx="73">
                  <c:v>0.136323253983451</c:v>
                </c:pt>
                <c:pt idx="74">
                  <c:v>0.139597006177876</c:v>
                </c:pt>
                <c:pt idx="75">
                  <c:v>0.144599354649188</c:v>
                </c:pt>
                <c:pt idx="76">
                  <c:v>0.147235105128796</c:v>
                </c:pt>
                <c:pt idx="77">
                  <c:v>0.154984711868017</c:v>
                </c:pt>
                <c:pt idx="78">
                  <c:v>0.158619849362369</c:v>
                </c:pt>
                <c:pt idx="79">
                  <c:v>0.163060188738107</c:v>
                </c:pt>
                <c:pt idx="80">
                  <c:v>0.167556015439174</c:v>
                </c:pt>
                <c:pt idx="81">
                  <c:v>0.171609912045823</c:v>
                </c:pt>
                <c:pt idx="82">
                  <c:v>0.177911393918302</c:v>
                </c:pt>
                <c:pt idx="83">
                  <c:v>0.181401312921161</c:v>
                </c:pt>
                <c:pt idx="84">
                  <c:v>0.186435690661565</c:v>
                </c:pt>
                <c:pt idx="85">
                  <c:v>0.183939622244094</c:v>
                </c:pt>
                <c:pt idx="86">
                  <c:v>0.189631317686181</c:v>
                </c:pt>
                <c:pt idx="87">
                  <c:v>0.196537049559696</c:v>
                </c:pt>
                <c:pt idx="88">
                  <c:v>0.203385776716132</c:v>
                </c:pt>
                <c:pt idx="89">
                  <c:v>0.205765662138291</c:v>
                </c:pt>
                <c:pt idx="90">
                  <c:v>0.209969534464621</c:v>
                </c:pt>
                <c:pt idx="91">
                  <c:v>0.210399612499158</c:v>
                </c:pt>
                <c:pt idx="92">
                  <c:v>0.213307222165468</c:v>
                </c:pt>
                <c:pt idx="93">
                  <c:v>0.21456005461298</c:v>
                </c:pt>
                <c:pt idx="94">
                  <c:v>0.218213482829502</c:v>
                </c:pt>
                <c:pt idx="95">
                  <c:v>0.223062943829397</c:v>
                </c:pt>
                <c:pt idx="96">
                  <c:v>0.226200909967529</c:v>
                </c:pt>
                <c:pt idx="97">
                  <c:v>0.233801853325879</c:v>
                </c:pt>
                <c:pt idx="98">
                  <c:v>0.242353627162986</c:v>
                </c:pt>
                <c:pt idx="99">
                  <c:v>0.249942841493217</c:v>
                </c:pt>
                <c:pt idx="100">
                  <c:v>0.255171281335216</c:v>
                </c:pt>
                <c:pt idx="101">
                  <c:v>0.262221247446117</c:v>
                </c:pt>
                <c:pt idx="102">
                  <c:v>0.266468755037894</c:v>
                </c:pt>
                <c:pt idx="103">
                  <c:v>0.271884408213322</c:v>
                </c:pt>
                <c:pt idx="104">
                  <c:v>0.27836666475694</c:v>
                </c:pt>
                <c:pt idx="105">
                  <c:v>0.283736181021063</c:v>
                </c:pt>
                <c:pt idx="106">
                  <c:v>0.289741361396496</c:v>
                </c:pt>
                <c:pt idx="107">
                  <c:v>0.291499526307205</c:v>
                </c:pt>
                <c:pt idx="108">
                  <c:v>0.29551876896714</c:v>
                </c:pt>
                <c:pt idx="109">
                  <c:v>0.298102846106088</c:v>
                </c:pt>
                <c:pt idx="110">
                  <c:v>0.304564761398144</c:v>
                </c:pt>
                <c:pt idx="111">
                  <c:v>0.307710683590314</c:v>
                </c:pt>
                <c:pt idx="112">
                  <c:v>0.308430419406669</c:v>
                </c:pt>
                <c:pt idx="113">
                  <c:v>0.315500726769132</c:v>
                </c:pt>
                <c:pt idx="114">
                  <c:v>0.321944146286079</c:v>
                </c:pt>
                <c:pt idx="115">
                  <c:v>0.323684799675787</c:v>
                </c:pt>
                <c:pt idx="116">
                  <c:v>0.332459712121257</c:v>
                </c:pt>
                <c:pt idx="117">
                  <c:v>0.339006519330115</c:v>
                </c:pt>
                <c:pt idx="118">
                  <c:v>0.345461257769302</c:v>
                </c:pt>
                <c:pt idx="119">
                  <c:v>0.353646725035943</c:v>
                </c:pt>
                <c:pt idx="120">
                  <c:v>0.359285434798558</c:v>
                </c:pt>
                <c:pt idx="121">
                  <c:v>0.36684331703969</c:v>
                </c:pt>
                <c:pt idx="122">
                  <c:v>0.372843330081057</c:v>
                </c:pt>
                <c:pt idx="123">
                  <c:v>0.373800640232691</c:v>
                </c:pt>
                <c:pt idx="124">
                  <c:v>0.383412168669822</c:v>
                </c:pt>
                <c:pt idx="125">
                  <c:v>0.384006042992137</c:v>
                </c:pt>
                <c:pt idx="126">
                  <c:v>0.389272253585525</c:v>
                </c:pt>
                <c:pt idx="127">
                  <c:v>0.38985632637735</c:v>
                </c:pt>
                <c:pt idx="128">
                  <c:v>0.387853656342019</c:v>
                </c:pt>
                <c:pt idx="129">
                  <c:v>0.391499661642145</c:v>
                </c:pt>
                <c:pt idx="130">
                  <c:v>0.395501802886957</c:v>
                </c:pt>
                <c:pt idx="131">
                  <c:v>0.39622137466096</c:v>
                </c:pt>
                <c:pt idx="132">
                  <c:v>0.405623421015474</c:v>
                </c:pt>
                <c:pt idx="133">
                  <c:v>0.411827625773629</c:v>
                </c:pt>
                <c:pt idx="134">
                  <c:v>0.419237869898585</c:v>
                </c:pt>
                <c:pt idx="135">
                  <c:v>0.428193721057546</c:v>
                </c:pt>
                <c:pt idx="136">
                  <c:v>0.432289079368488</c:v>
                </c:pt>
                <c:pt idx="137">
                  <c:v>0.44107133270918</c:v>
                </c:pt>
                <c:pt idx="138">
                  <c:v>0.44713995646398</c:v>
                </c:pt>
                <c:pt idx="139">
                  <c:v>0.456220315767583</c:v>
                </c:pt>
                <c:pt idx="140">
                  <c:v>0.463726934773931</c:v>
                </c:pt>
                <c:pt idx="141">
                  <c:v>0.469452012834509</c:v>
                </c:pt>
                <c:pt idx="142">
                  <c:v>0.477849996967267</c:v>
                </c:pt>
                <c:pt idx="143">
                  <c:v>0.488207384965198</c:v>
                </c:pt>
                <c:pt idx="144">
                  <c:v>0.493161217911112</c:v>
                </c:pt>
                <c:pt idx="145">
                  <c:v>0.499466759831786</c:v>
                </c:pt>
                <c:pt idx="146">
                  <c:v>0.505195077728802</c:v>
                </c:pt>
                <c:pt idx="147">
                  <c:v>0.512029000063033</c:v>
                </c:pt>
                <c:pt idx="148">
                  <c:v>0.520853740372713</c:v>
                </c:pt>
                <c:pt idx="149">
                  <c:v>0.531513130339399</c:v>
                </c:pt>
                <c:pt idx="150">
                  <c:v>0.54013577047227</c:v>
                </c:pt>
                <c:pt idx="151">
                  <c:v>0.547613107918911</c:v>
                </c:pt>
                <c:pt idx="152">
                  <c:v>0.557735587269772</c:v>
                </c:pt>
                <c:pt idx="153">
                  <c:v>0.562457956457993</c:v>
                </c:pt>
                <c:pt idx="154">
                  <c:v>0.577138270518715</c:v>
                </c:pt>
                <c:pt idx="155">
                  <c:v>0.583596412836691</c:v>
                </c:pt>
                <c:pt idx="156">
                  <c:v>0.591839417958052</c:v>
                </c:pt>
                <c:pt idx="157">
                  <c:v>0.604044455969331</c:v>
                </c:pt>
                <c:pt idx="158">
                  <c:v>0.614464508145461</c:v>
                </c:pt>
                <c:pt idx="159">
                  <c:v>0.629555297179739</c:v>
                </c:pt>
                <c:pt idx="160">
                  <c:v>0.638829185447294</c:v>
                </c:pt>
                <c:pt idx="161">
                  <c:v>0.65503021311521</c:v>
                </c:pt>
                <c:pt idx="162">
                  <c:v>0.667812024033681</c:v>
                </c:pt>
                <c:pt idx="163">
                  <c:v>0.681599250523305</c:v>
                </c:pt>
                <c:pt idx="164">
                  <c:v>0.70259023282818</c:v>
                </c:pt>
                <c:pt idx="165">
                  <c:v>0.713055355640332</c:v>
                </c:pt>
                <c:pt idx="166">
                  <c:v>0.722061690832907</c:v>
                </c:pt>
                <c:pt idx="167">
                  <c:v>0.727749982396205</c:v>
                </c:pt>
                <c:pt idx="168">
                  <c:v>0.728686377148047</c:v>
                </c:pt>
                <c:pt idx="169">
                  <c:v>0.726468032431337</c:v>
                </c:pt>
                <c:pt idx="170">
                  <c:v>0.722033229484956</c:v>
                </c:pt>
                <c:pt idx="171">
                  <c:v>0.73036448939132</c:v>
                </c:pt>
                <c:pt idx="172">
                  <c:v>0.728558096029326</c:v>
                </c:pt>
                <c:pt idx="173">
                  <c:v>0.734288997593376</c:v>
                </c:pt>
                <c:pt idx="174">
                  <c:v>0.741459247758371</c:v>
                </c:pt>
                <c:pt idx="175">
                  <c:v>0.744563421172134</c:v>
                </c:pt>
                <c:pt idx="176">
                  <c:v>0.751526854942721</c:v>
                </c:pt>
                <c:pt idx="177">
                  <c:v>0.761481683010548</c:v>
                </c:pt>
                <c:pt idx="178">
                  <c:v>0.780752763283155</c:v>
                </c:pt>
                <c:pt idx="179">
                  <c:v>0.789028043737136</c:v>
                </c:pt>
                <c:pt idx="180">
                  <c:v>0.799800130799169</c:v>
                </c:pt>
                <c:pt idx="181">
                  <c:v>0.8113979250365</c:v>
                </c:pt>
                <c:pt idx="182">
                  <c:v>0.825479238451429</c:v>
                </c:pt>
                <c:pt idx="183">
                  <c:v>0.843067490263164</c:v>
                </c:pt>
                <c:pt idx="184">
                  <c:v>0.8523704140269</c:v>
                </c:pt>
                <c:pt idx="185">
                  <c:v>0.867869545484166</c:v>
                </c:pt>
                <c:pt idx="186">
                  <c:v>0.886086735670808</c:v>
                </c:pt>
                <c:pt idx="187">
                  <c:v>0.89319214809645</c:v>
                </c:pt>
                <c:pt idx="188">
                  <c:v>0.913143922105802</c:v>
                </c:pt>
                <c:pt idx="189">
                  <c:v>0.923798677876063</c:v>
                </c:pt>
                <c:pt idx="190">
                  <c:v>0.936118586543844</c:v>
                </c:pt>
                <c:pt idx="191">
                  <c:v>0.944810698612493</c:v>
                </c:pt>
                <c:pt idx="192">
                  <c:v>0.957706067848655</c:v>
                </c:pt>
                <c:pt idx="193">
                  <c:v>0.967955556990015</c:v>
                </c:pt>
                <c:pt idx="194">
                  <c:v>0.976974810517756</c:v>
                </c:pt>
                <c:pt idx="195">
                  <c:v>0.989249115411873</c:v>
                </c:pt>
                <c:pt idx="196">
                  <c:v>0.990669681163595</c:v>
                </c:pt>
                <c:pt idx="197">
                  <c:v>1.0</c:v>
                </c:pt>
                <c:pt idx="198">
                  <c:v>0.996987239186502</c:v>
                </c:pt>
                <c:pt idx="199">
                  <c:v>0.952013101078345</c:v>
                </c:pt>
                <c:pt idx="200">
                  <c:v>0.924699229374145</c:v>
                </c:pt>
                <c:pt idx="201">
                  <c:v>0.919250152569639</c:v>
                </c:pt>
                <c:pt idx="202">
                  <c:v>0.934835406261341</c:v>
                </c:pt>
                <c:pt idx="203">
                  <c:v>0.94485207829561</c:v>
                </c:pt>
                <c:pt idx="204">
                  <c:v>0.956870436111102</c:v>
                </c:pt>
                <c:pt idx="205">
                  <c:v>0.970075517306529</c:v>
                </c:pt>
                <c:pt idx="206">
                  <c:v>0.981392676091364</c:v>
                </c:pt>
                <c:pt idx="207">
                  <c:v>0.997970180955528</c:v>
                </c:pt>
                <c:pt idx="208">
                  <c:v>1.015887993851036</c:v>
                </c:pt>
                <c:pt idx="209">
                  <c:v>1.031190889645552</c:v>
                </c:pt>
                <c:pt idx="210">
                  <c:v>1.047119524989125</c:v>
                </c:pt>
                <c:pt idx="211">
                  <c:v>1.054953080401626</c:v>
                </c:pt>
                <c:pt idx="212">
                  <c:v>1.076189429053467</c:v>
                </c:pt>
                <c:pt idx="213">
                  <c:v>1.08198988457447</c:v>
                </c:pt>
                <c:pt idx="214">
                  <c:v>1.085425915664925</c:v>
                </c:pt>
                <c:pt idx="215">
                  <c:v>1.10103696501637</c:v>
                </c:pt>
                <c:pt idx="216">
                  <c:v>1.114409861537182</c:v>
                </c:pt>
                <c:pt idx="217">
                  <c:v>1.112954928912862</c:v>
                </c:pt>
                <c:pt idx="218">
                  <c:v>1.1234025812146</c:v>
                </c:pt>
                <c:pt idx="219">
                  <c:v>1.13874521626872</c:v>
                </c:pt>
                <c:pt idx="220">
                  <c:v>1.148577299647182</c:v>
                </c:pt>
                <c:pt idx="221">
                  <c:v>1.168675768529188</c:v>
                </c:pt>
                <c:pt idx="222">
                  <c:v>1.187715221001752</c:v>
                </c:pt>
                <c:pt idx="223">
                  <c:v>1.194046845656284</c:v>
                </c:pt>
                <c:pt idx="224">
                  <c:v>1.193222778904498</c:v>
                </c:pt>
                <c:pt idx="225">
                  <c:v>1.209591006738983</c:v>
                </c:pt>
                <c:pt idx="226">
                  <c:v>1.220751094972442</c:v>
                </c:pt>
                <c:pt idx="227">
                  <c:v>1.224705048776558</c:v>
                </c:pt>
                <c:pt idx="228">
                  <c:v>1.227308893018837</c:v>
                </c:pt>
                <c:pt idx="229">
                  <c:v>1.241557242557983</c:v>
                </c:pt>
                <c:pt idx="230">
                  <c:v>1.255100948177094</c:v>
                </c:pt>
                <c:pt idx="231">
                  <c:v>1.265615570768752</c:v>
                </c:pt>
                <c:pt idx="232">
                  <c:v>1.28213147773</c:v>
                </c:pt>
                <c:pt idx="233">
                  <c:v>1.296106409680106</c:v>
                </c:pt>
                <c:pt idx="234">
                  <c:v>1.308806240433511</c:v>
                </c:pt>
                <c:pt idx="235">
                  <c:v>1.331866206894233</c:v>
                </c:pt>
                <c:pt idx="236">
                  <c:v>1.345764982182745</c:v>
                </c:pt>
                <c:pt idx="237">
                  <c:v>1.367701299547608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24651528"/>
        <c:axId val="-2077407144"/>
      </c:lineChart>
      <c:dateAx>
        <c:axId val="2124651528"/>
        <c:scaling>
          <c:orientation val="minMax"/>
        </c:scaling>
        <c:delete val="0"/>
        <c:axPos val="b"/>
        <c:numFmt formatCode="yyyy\-mm\-dd" sourceLinked="1"/>
        <c:majorTickMark val="out"/>
        <c:minorTickMark val="none"/>
        <c:tickLblPos val="nextTo"/>
        <c:crossAx val="-2077407144"/>
        <c:crosses val="autoZero"/>
        <c:auto val="1"/>
        <c:lblOffset val="100"/>
        <c:baseTimeUnit val="months"/>
      </c:dateAx>
      <c:valAx>
        <c:axId val="-2077407144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crossAx val="212465152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Correlation Between</a:t>
            </a:r>
            <a:r>
              <a:rPr lang="en-US" baseline="0"/>
              <a:t> YOY % Change </a:t>
            </a:r>
          </a:p>
          <a:p>
            <a:pPr>
              <a:defRPr/>
            </a:pPr>
            <a:r>
              <a:rPr lang="en-US" baseline="0"/>
              <a:t>in Real Household Assets and...</a:t>
            </a:r>
            <a:endParaRPr lang="en-US"/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Correlations!$C$35</c:f>
              <c:strCache>
                <c:ptCount val="1"/>
                <c:pt idx="0">
                  <c:v>...YOY % change in personal income</c:v>
                </c:pt>
              </c:strCache>
            </c:strRef>
          </c:tx>
          <c:invertIfNegative val="0"/>
          <c:cat>
            <c:numRef>
              <c:f>Correlations!$D$5:$L$5</c:f>
              <c:numCache>
                <c:formatCode>General</c:formatCode>
                <c:ptCount val="9"/>
                <c:pt idx="0">
                  <c:v>-4.0</c:v>
                </c:pt>
                <c:pt idx="1">
                  <c:v>-3.0</c:v>
                </c:pt>
                <c:pt idx="2">
                  <c:v>-2.0</c:v>
                </c:pt>
                <c:pt idx="3">
                  <c:v>-1.0</c:v>
                </c:pt>
                <c:pt idx="4">
                  <c:v>0.0</c:v>
                </c:pt>
                <c:pt idx="5">
                  <c:v>1.0</c:v>
                </c:pt>
                <c:pt idx="6">
                  <c:v>2.0</c:v>
                </c:pt>
                <c:pt idx="7">
                  <c:v>3.0</c:v>
                </c:pt>
                <c:pt idx="8">
                  <c:v>4.0</c:v>
                </c:pt>
              </c:numCache>
            </c:numRef>
          </c:cat>
          <c:val>
            <c:numRef>
              <c:f>Correlations!$D$35:$L$35</c:f>
              <c:numCache>
                <c:formatCode>0.00</c:formatCode>
                <c:ptCount val="9"/>
                <c:pt idx="0">
                  <c:v>-0.131349095338782</c:v>
                </c:pt>
                <c:pt idx="1">
                  <c:v>-0.102894145627929</c:v>
                </c:pt>
                <c:pt idx="2">
                  <c:v>-0.0580062149832091</c:v>
                </c:pt>
                <c:pt idx="3">
                  <c:v>0.0207886324122362</c:v>
                </c:pt>
                <c:pt idx="4">
                  <c:v>0.120061770975065</c:v>
                </c:pt>
                <c:pt idx="5">
                  <c:v>0.22379072519798</c:v>
                </c:pt>
                <c:pt idx="6">
                  <c:v>0.288946619646383</c:v>
                </c:pt>
                <c:pt idx="7">
                  <c:v>0.318546717620406</c:v>
                </c:pt>
                <c:pt idx="8">
                  <c:v>0.299812052783201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080236648"/>
        <c:axId val="-2082113960"/>
      </c:barChart>
      <c:catAx>
        <c:axId val="-20802366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/>
                </a:pPr>
                <a:r>
                  <a:rPr lang="en-US" sz="1400"/>
                  <a:t>Lags</a:t>
                </a:r>
                <a:br>
                  <a:rPr lang="en-US" sz="1400"/>
                </a:br>
                <a:r>
                  <a:rPr lang="en-US" sz="1400"/>
                  <a:t>&lt;-  Quarters before asset change | Quarters after asset change -&gt;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-2082113960"/>
        <c:crosses val="autoZero"/>
        <c:auto val="1"/>
        <c:lblAlgn val="ctr"/>
        <c:lblOffset val="100"/>
        <c:noMultiLvlLbl val="0"/>
      </c:catAx>
      <c:valAx>
        <c:axId val="-2082113960"/>
        <c:scaling>
          <c:orientation val="minMax"/>
          <c:min val="-0.1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400" b="1"/>
            </a:pPr>
            <a:endParaRPr lang="en-US"/>
          </a:p>
        </c:txPr>
        <c:crossAx val="-208023664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02219603402417"/>
          <c:y val="0.209885868654716"/>
          <c:w val="0.273821662760382"/>
          <c:h val="0.178412003685709"/>
        </c:manualLayout>
      </c:layout>
      <c:overlay val="0"/>
      <c:spPr>
        <a:solidFill>
          <a:schemeClr val="bg1"/>
        </a:solidFill>
      </c:spPr>
      <c:txPr>
        <a:bodyPr/>
        <a:lstStyle/>
        <a:p>
          <a:pPr>
            <a:defRPr sz="1200" b="1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Correlation Between</a:t>
            </a:r>
            <a:r>
              <a:rPr lang="en-US" baseline="0"/>
              <a:t> YOY % Change </a:t>
            </a:r>
          </a:p>
          <a:p>
            <a:pPr>
              <a:defRPr/>
            </a:pPr>
            <a:r>
              <a:rPr lang="en-US" baseline="0"/>
              <a:t>in Real Household Assets and...</a:t>
            </a:r>
            <a:endParaRPr lang="en-US"/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Correlations!$C$16</c:f>
              <c:strCache>
                <c:ptCount val="1"/>
                <c:pt idx="0">
                  <c:v>...YOY % change in biz investment</c:v>
                </c:pt>
              </c:strCache>
            </c:strRef>
          </c:tx>
          <c:invertIfNegative val="0"/>
          <c:cat>
            <c:numRef>
              <c:f>Correlations!$D$5:$L$5</c:f>
              <c:numCache>
                <c:formatCode>General</c:formatCode>
                <c:ptCount val="9"/>
                <c:pt idx="0">
                  <c:v>-4.0</c:v>
                </c:pt>
                <c:pt idx="1">
                  <c:v>-3.0</c:v>
                </c:pt>
                <c:pt idx="2">
                  <c:v>-2.0</c:v>
                </c:pt>
                <c:pt idx="3">
                  <c:v>-1.0</c:v>
                </c:pt>
                <c:pt idx="4">
                  <c:v>0.0</c:v>
                </c:pt>
                <c:pt idx="5">
                  <c:v>1.0</c:v>
                </c:pt>
                <c:pt idx="6">
                  <c:v>2.0</c:v>
                </c:pt>
                <c:pt idx="7">
                  <c:v>3.0</c:v>
                </c:pt>
                <c:pt idx="8">
                  <c:v>4.0</c:v>
                </c:pt>
              </c:numCache>
            </c:numRef>
          </c:cat>
          <c:val>
            <c:numRef>
              <c:f>Correlations!$D$16:$L$16</c:f>
              <c:numCache>
                <c:formatCode>0.00</c:formatCode>
                <c:ptCount val="9"/>
                <c:pt idx="0">
                  <c:v>0.0174798857607749</c:v>
                </c:pt>
                <c:pt idx="1">
                  <c:v>0.0562276720078917</c:v>
                </c:pt>
                <c:pt idx="2">
                  <c:v>0.115272740476695</c:v>
                </c:pt>
                <c:pt idx="3">
                  <c:v>0.220241434344608</c:v>
                </c:pt>
                <c:pt idx="4">
                  <c:v>0.330136855955635</c:v>
                </c:pt>
                <c:pt idx="5">
                  <c:v>0.432075396913344</c:v>
                </c:pt>
                <c:pt idx="6">
                  <c:v>0.458224594342089</c:v>
                </c:pt>
                <c:pt idx="7">
                  <c:v>0.392902391550612</c:v>
                </c:pt>
                <c:pt idx="8">
                  <c:v>0.266413626878433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076527704"/>
        <c:axId val="-2075907896"/>
      </c:barChart>
      <c:catAx>
        <c:axId val="-20765277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/>
                </a:pPr>
                <a:r>
                  <a:rPr lang="en-US" sz="1400"/>
                  <a:t>Lags</a:t>
                </a:r>
                <a:br>
                  <a:rPr lang="en-US" sz="1400"/>
                </a:br>
                <a:r>
                  <a:rPr lang="en-US" sz="1400"/>
                  <a:t>&lt;-  Quarters before asset change | Quarters after asset change -&gt;</a:t>
                </a:r>
              </a:p>
              <a:p>
                <a:pPr>
                  <a:defRPr sz="1400"/>
                </a:pPr>
                <a:r>
                  <a:rPr lang="en-US" sz="1400" b="0" baseline="0"/>
                  <a:t>Nonresidential (business) gross investment ex structures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-2075907896"/>
        <c:crosses val="autoZero"/>
        <c:auto val="1"/>
        <c:lblAlgn val="ctr"/>
        <c:lblOffset val="100"/>
        <c:noMultiLvlLbl val="0"/>
      </c:catAx>
      <c:valAx>
        <c:axId val="-2075907896"/>
        <c:scaling>
          <c:orientation val="minMax"/>
          <c:max val="0.5"/>
          <c:min val="-0.1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400" b="1"/>
            </a:pPr>
            <a:endParaRPr lang="en-US"/>
          </a:p>
        </c:txPr>
        <c:crossAx val="-207652770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02219603402417"/>
          <c:y val="0.209885868654716"/>
          <c:w val="0.273821662760382"/>
          <c:h val="0.178412003685709"/>
        </c:manualLayout>
      </c:layout>
      <c:overlay val="0"/>
      <c:spPr>
        <a:solidFill>
          <a:schemeClr val="bg1"/>
        </a:solidFill>
      </c:spPr>
      <c:txPr>
        <a:bodyPr/>
        <a:lstStyle/>
        <a:p>
          <a:pPr>
            <a:defRPr sz="1200" b="1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Correlation Between</a:t>
            </a:r>
            <a:r>
              <a:rPr lang="en-US" baseline="0"/>
              <a:t> YOY % Change </a:t>
            </a:r>
          </a:p>
          <a:p>
            <a:pPr>
              <a:defRPr/>
            </a:pPr>
            <a:r>
              <a:rPr lang="en-US" baseline="0"/>
              <a:t>in Real Household Assets and...</a:t>
            </a:r>
            <a:endParaRPr lang="en-US"/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Correlations!$C$26</c:f>
              <c:strCache>
                <c:ptCount val="1"/>
                <c:pt idx="0">
                  <c:v>...YOY % change in GDP</c:v>
                </c:pt>
              </c:strCache>
            </c:strRef>
          </c:tx>
          <c:invertIfNegative val="0"/>
          <c:cat>
            <c:numRef>
              <c:f>Correlations!$D$5:$L$5</c:f>
              <c:numCache>
                <c:formatCode>General</c:formatCode>
                <c:ptCount val="9"/>
                <c:pt idx="0">
                  <c:v>-4.0</c:v>
                </c:pt>
                <c:pt idx="1">
                  <c:v>-3.0</c:v>
                </c:pt>
                <c:pt idx="2">
                  <c:v>-2.0</c:v>
                </c:pt>
                <c:pt idx="3">
                  <c:v>-1.0</c:v>
                </c:pt>
                <c:pt idx="4">
                  <c:v>0.0</c:v>
                </c:pt>
                <c:pt idx="5">
                  <c:v>1.0</c:v>
                </c:pt>
                <c:pt idx="6">
                  <c:v>2.0</c:v>
                </c:pt>
                <c:pt idx="7">
                  <c:v>3.0</c:v>
                </c:pt>
                <c:pt idx="8">
                  <c:v>4.0</c:v>
                </c:pt>
              </c:numCache>
            </c:numRef>
          </c:cat>
          <c:val>
            <c:numRef>
              <c:f>Correlations!$D$26:$L$26</c:f>
              <c:numCache>
                <c:formatCode>0.00</c:formatCode>
                <c:ptCount val="9"/>
                <c:pt idx="0">
                  <c:v>-0.0334409585270889</c:v>
                </c:pt>
                <c:pt idx="1">
                  <c:v>0.00778600609146095</c:v>
                </c:pt>
                <c:pt idx="2">
                  <c:v>0.0644782366388626</c:v>
                </c:pt>
                <c:pt idx="3">
                  <c:v>0.14506915068813</c:v>
                </c:pt>
                <c:pt idx="4">
                  <c:v>0.232918982845977</c:v>
                </c:pt>
                <c:pt idx="5">
                  <c:v>0.306755433601966</c:v>
                </c:pt>
                <c:pt idx="6">
                  <c:v>0.332003829002096</c:v>
                </c:pt>
                <c:pt idx="7">
                  <c:v>0.302802495448207</c:v>
                </c:pt>
                <c:pt idx="8">
                  <c:v>0.228302265137351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081090200"/>
        <c:axId val="-2076579096"/>
      </c:barChart>
      <c:catAx>
        <c:axId val="-20810902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/>
                </a:pPr>
                <a:r>
                  <a:rPr lang="en-US" sz="1400"/>
                  <a:t>Lags</a:t>
                </a:r>
                <a:br>
                  <a:rPr lang="en-US" sz="1400"/>
                </a:br>
                <a:r>
                  <a:rPr lang="en-US" sz="1400"/>
                  <a:t>&lt;-  Quarters before asset change | Quarters after asset change -&gt;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-2076579096"/>
        <c:crosses val="autoZero"/>
        <c:auto val="1"/>
        <c:lblAlgn val="ctr"/>
        <c:lblOffset val="100"/>
        <c:noMultiLvlLbl val="0"/>
      </c:catAx>
      <c:valAx>
        <c:axId val="-2076579096"/>
        <c:scaling>
          <c:orientation val="minMax"/>
          <c:max val="0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400" b="1"/>
            </a:pPr>
            <a:endParaRPr lang="en-US"/>
          </a:p>
        </c:txPr>
        <c:crossAx val="-208109020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02219603402417"/>
          <c:y val="0.209885868654716"/>
          <c:w val="0.273821662760382"/>
          <c:h val="0.178412003685709"/>
        </c:manualLayout>
      </c:layout>
      <c:overlay val="0"/>
      <c:spPr>
        <a:solidFill>
          <a:schemeClr val="bg1"/>
        </a:solidFill>
      </c:spPr>
      <c:txPr>
        <a:bodyPr/>
        <a:lstStyle/>
        <a:p>
          <a:pPr>
            <a:defRPr sz="1200" b="1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Correlation Between</a:t>
            </a:r>
            <a:r>
              <a:rPr lang="en-US" baseline="0"/>
              <a:t> YOY % Change </a:t>
            </a:r>
          </a:p>
          <a:p>
            <a:pPr>
              <a:defRPr/>
            </a:pPr>
            <a:r>
              <a:rPr lang="en-US" baseline="0"/>
              <a:t>in Personal Income and...</a:t>
            </a:r>
            <a:endParaRPr lang="en-US"/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Correlations!$C$31</c:f>
              <c:strCache>
                <c:ptCount val="1"/>
                <c:pt idx="0">
                  <c:v>...YOY % change in spending</c:v>
                </c:pt>
              </c:strCache>
            </c:strRef>
          </c:tx>
          <c:invertIfNegative val="0"/>
          <c:cat>
            <c:numRef>
              <c:f>Correlations!$D$5:$L$5</c:f>
              <c:numCache>
                <c:formatCode>General</c:formatCode>
                <c:ptCount val="9"/>
                <c:pt idx="0">
                  <c:v>-4.0</c:v>
                </c:pt>
                <c:pt idx="1">
                  <c:v>-3.0</c:v>
                </c:pt>
                <c:pt idx="2">
                  <c:v>-2.0</c:v>
                </c:pt>
                <c:pt idx="3">
                  <c:v>-1.0</c:v>
                </c:pt>
                <c:pt idx="4">
                  <c:v>0.0</c:v>
                </c:pt>
                <c:pt idx="5">
                  <c:v>1.0</c:v>
                </c:pt>
                <c:pt idx="6">
                  <c:v>2.0</c:v>
                </c:pt>
                <c:pt idx="7">
                  <c:v>3.0</c:v>
                </c:pt>
                <c:pt idx="8">
                  <c:v>4.0</c:v>
                </c:pt>
              </c:numCache>
            </c:numRef>
          </c:cat>
          <c:val>
            <c:numRef>
              <c:f>Correlations!$D$31:$L$31</c:f>
              <c:numCache>
                <c:formatCode>0.00</c:formatCode>
                <c:ptCount val="9"/>
                <c:pt idx="0">
                  <c:v>0.647035310808465</c:v>
                </c:pt>
                <c:pt idx="1">
                  <c:v>0.744634880183928</c:v>
                </c:pt>
                <c:pt idx="2">
                  <c:v>0.826256394486554</c:v>
                </c:pt>
                <c:pt idx="3">
                  <c:v>0.873833860775568</c:v>
                </c:pt>
                <c:pt idx="4">
                  <c:v>0.869203568340694</c:v>
                </c:pt>
                <c:pt idx="5">
                  <c:v>0.785909684017968</c:v>
                </c:pt>
                <c:pt idx="6">
                  <c:v>0.665252910184768</c:v>
                </c:pt>
                <c:pt idx="7">
                  <c:v>0.543467312361907</c:v>
                </c:pt>
                <c:pt idx="8">
                  <c:v>0.445018785713435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075896856"/>
        <c:axId val="-2075890232"/>
      </c:barChart>
      <c:catAx>
        <c:axId val="-20758968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ctr">
                  <a:defRPr sz="1400"/>
                </a:pPr>
                <a:r>
                  <a:rPr lang="en-US" sz="1400"/>
                  <a:t>Lags</a:t>
                </a:r>
                <a:br>
                  <a:rPr lang="en-US" sz="1400"/>
                </a:br>
                <a:r>
                  <a:rPr lang="en-US" sz="1400"/>
                  <a:t>&lt;-  Quarters before income change | Quarters after income change -&gt;</a:t>
                </a:r>
              </a:p>
              <a:p>
                <a:pPr algn="ctr">
                  <a:defRPr sz="1400"/>
                </a:pPr>
                <a:r>
                  <a:rPr lang="en-US" sz="1400" b="0" i="0" baseline="0">
                    <a:effectLst/>
                    <a:latin typeface="Calibri"/>
                    <a:cs typeface="Calibri"/>
                  </a:rPr>
                  <a:t>Spending = Personal Consumption Expenditures ex housing and health + </a:t>
                </a:r>
                <a:endParaRPr lang="en-US" sz="1400">
                  <a:effectLst/>
                  <a:latin typeface="Calibri"/>
                  <a:cs typeface="Calibri"/>
                </a:endParaRPr>
              </a:p>
              <a:p>
                <a:pPr algn="ctr">
                  <a:defRPr sz="1400"/>
                </a:pPr>
                <a:r>
                  <a:rPr lang="en-US" sz="1400" b="0" i="0" baseline="0">
                    <a:effectLst/>
                    <a:latin typeface="Calibri"/>
                    <a:cs typeface="Calibri"/>
                  </a:rPr>
                  <a:t>Nonresidential (business) Gross Investment ex structures</a:t>
                </a:r>
                <a:endParaRPr lang="en-US" sz="1400">
                  <a:effectLst/>
                  <a:latin typeface="Calibri"/>
                  <a:cs typeface="Calibri"/>
                </a:endParaRPr>
              </a:p>
              <a:p>
                <a:pPr algn="ctr">
                  <a:defRPr sz="1400"/>
                </a:pPr>
                <a:endParaRPr lang="en-US" sz="1400"/>
              </a:p>
              <a:p>
                <a:pPr algn="ctr">
                  <a:defRPr sz="1400"/>
                </a:pPr>
                <a:endParaRPr lang="en-US" sz="1400" b="0"/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-2075890232"/>
        <c:crosses val="autoZero"/>
        <c:auto val="1"/>
        <c:lblAlgn val="ctr"/>
        <c:lblOffset val="100"/>
        <c:noMultiLvlLbl val="0"/>
      </c:catAx>
      <c:valAx>
        <c:axId val="-2075890232"/>
        <c:scaling>
          <c:orientation val="minMax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400" b="1"/>
            </a:pPr>
            <a:endParaRPr lang="en-US"/>
          </a:p>
        </c:txPr>
        <c:crossAx val="-207589685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700881810760277"/>
          <c:y val="0.19658799631429"/>
          <c:w val="0.273821662760382"/>
          <c:h val="0.103943918579327"/>
        </c:manualLayout>
      </c:layout>
      <c:overlay val="0"/>
      <c:spPr>
        <a:solidFill>
          <a:schemeClr val="bg1"/>
        </a:solidFill>
      </c:spPr>
      <c:txPr>
        <a:bodyPr/>
        <a:lstStyle/>
        <a:p>
          <a:pPr>
            <a:defRPr sz="1200" b="1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PCE ex Health and Housing as a % of...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Assets!$A$41:$A$278</c:f>
              <c:numCache>
                <c:formatCode>yyyy\-mm\-dd</c:formatCode>
                <c:ptCount val="238"/>
                <c:pt idx="0">
                  <c:v>21551.0</c:v>
                </c:pt>
                <c:pt idx="1">
                  <c:v>21641.0</c:v>
                </c:pt>
                <c:pt idx="2">
                  <c:v>21732.0</c:v>
                </c:pt>
                <c:pt idx="3">
                  <c:v>21824.0</c:v>
                </c:pt>
                <c:pt idx="4">
                  <c:v>21916.0</c:v>
                </c:pt>
                <c:pt idx="5">
                  <c:v>22007.0</c:v>
                </c:pt>
                <c:pt idx="6">
                  <c:v>22098.0</c:v>
                </c:pt>
                <c:pt idx="7">
                  <c:v>22190.0</c:v>
                </c:pt>
                <c:pt idx="8">
                  <c:v>22282.0</c:v>
                </c:pt>
                <c:pt idx="9">
                  <c:v>22372.0</c:v>
                </c:pt>
                <c:pt idx="10">
                  <c:v>22463.0</c:v>
                </c:pt>
                <c:pt idx="11">
                  <c:v>22555.0</c:v>
                </c:pt>
                <c:pt idx="12">
                  <c:v>22647.0</c:v>
                </c:pt>
                <c:pt idx="13">
                  <c:v>22737.0</c:v>
                </c:pt>
                <c:pt idx="14">
                  <c:v>22828.0</c:v>
                </c:pt>
                <c:pt idx="15">
                  <c:v>22920.0</c:v>
                </c:pt>
                <c:pt idx="16">
                  <c:v>23012.0</c:v>
                </c:pt>
                <c:pt idx="17">
                  <c:v>23102.0</c:v>
                </c:pt>
                <c:pt idx="18">
                  <c:v>23193.0</c:v>
                </c:pt>
                <c:pt idx="19">
                  <c:v>23285.0</c:v>
                </c:pt>
                <c:pt idx="20">
                  <c:v>23377.0</c:v>
                </c:pt>
                <c:pt idx="21">
                  <c:v>23468.0</c:v>
                </c:pt>
                <c:pt idx="22">
                  <c:v>23559.0</c:v>
                </c:pt>
                <c:pt idx="23">
                  <c:v>23651.0</c:v>
                </c:pt>
                <c:pt idx="24">
                  <c:v>23743.0</c:v>
                </c:pt>
                <c:pt idx="25">
                  <c:v>23833.0</c:v>
                </c:pt>
                <c:pt idx="26">
                  <c:v>23924.0</c:v>
                </c:pt>
                <c:pt idx="27">
                  <c:v>24016.0</c:v>
                </c:pt>
                <c:pt idx="28">
                  <c:v>24108.0</c:v>
                </c:pt>
                <c:pt idx="29">
                  <c:v>24198.0</c:v>
                </c:pt>
                <c:pt idx="30">
                  <c:v>24289.0</c:v>
                </c:pt>
                <c:pt idx="31">
                  <c:v>24381.0</c:v>
                </c:pt>
                <c:pt idx="32">
                  <c:v>24473.0</c:v>
                </c:pt>
                <c:pt idx="33">
                  <c:v>24563.0</c:v>
                </c:pt>
                <c:pt idx="34">
                  <c:v>24654.0</c:v>
                </c:pt>
                <c:pt idx="35">
                  <c:v>24746.0</c:v>
                </c:pt>
                <c:pt idx="36">
                  <c:v>24838.0</c:v>
                </c:pt>
                <c:pt idx="37">
                  <c:v>24929.0</c:v>
                </c:pt>
                <c:pt idx="38">
                  <c:v>25020.0</c:v>
                </c:pt>
                <c:pt idx="39">
                  <c:v>25112.0</c:v>
                </c:pt>
                <c:pt idx="40">
                  <c:v>25204.0</c:v>
                </c:pt>
                <c:pt idx="41">
                  <c:v>25294.0</c:v>
                </c:pt>
                <c:pt idx="42">
                  <c:v>25385.0</c:v>
                </c:pt>
                <c:pt idx="43">
                  <c:v>25477.0</c:v>
                </c:pt>
                <c:pt idx="44">
                  <c:v>25569.0</c:v>
                </c:pt>
                <c:pt idx="45">
                  <c:v>25659.0</c:v>
                </c:pt>
                <c:pt idx="46">
                  <c:v>25750.0</c:v>
                </c:pt>
                <c:pt idx="47">
                  <c:v>25842.0</c:v>
                </c:pt>
                <c:pt idx="48">
                  <c:v>25934.0</c:v>
                </c:pt>
                <c:pt idx="49">
                  <c:v>26024.0</c:v>
                </c:pt>
                <c:pt idx="50">
                  <c:v>26115.0</c:v>
                </c:pt>
                <c:pt idx="51">
                  <c:v>26207.0</c:v>
                </c:pt>
                <c:pt idx="52">
                  <c:v>26299.0</c:v>
                </c:pt>
                <c:pt idx="53">
                  <c:v>26390.0</c:v>
                </c:pt>
                <c:pt idx="54">
                  <c:v>26481.0</c:v>
                </c:pt>
                <c:pt idx="55">
                  <c:v>26573.0</c:v>
                </c:pt>
                <c:pt idx="56">
                  <c:v>26665.0</c:v>
                </c:pt>
                <c:pt idx="57">
                  <c:v>26755.0</c:v>
                </c:pt>
                <c:pt idx="58">
                  <c:v>26846.0</c:v>
                </c:pt>
                <c:pt idx="59">
                  <c:v>26938.0</c:v>
                </c:pt>
                <c:pt idx="60">
                  <c:v>27030.0</c:v>
                </c:pt>
                <c:pt idx="61">
                  <c:v>27120.0</c:v>
                </c:pt>
                <c:pt idx="62">
                  <c:v>27211.0</c:v>
                </c:pt>
                <c:pt idx="63">
                  <c:v>27303.0</c:v>
                </c:pt>
                <c:pt idx="64">
                  <c:v>27395.0</c:v>
                </c:pt>
                <c:pt idx="65">
                  <c:v>27485.0</c:v>
                </c:pt>
                <c:pt idx="66">
                  <c:v>27576.0</c:v>
                </c:pt>
                <c:pt idx="67">
                  <c:v>27668.0</c:v>
                </c:pt>
                <c:pt idx="68">
                  <c:v>27760.0</c:v>
                </c:pt>
                <c:pt idx="69">
                  <c:v>27851.0</c:v>
                </c:pt>
                <c:pt idx="70">
                  <c:v>27942.0</c:v>
                </c:pt>
                <c:pt idx="71">
                  <c:v>28034.0</c:v>
                </c:pt>
                <c:pt idx="72">
                  <c:v>28126.0</c:v>
                </c:pt>
                <c:pt idx="73">
                  <c:v>28216.0</c:v>
                </c:pt>
                <c:pt idx="74">
                  <c:v>28307.0</c:v>
                </c:pt>
                <c:pt idx="75">
                  <c:v>28399.0</c:v>
                </c:pt>
                <c:pt idx="76">
                  <c:v>28491.0</c:v>
                </c:pt>
                <c:pt idx="77">
                  <c:v>28581.0</c:v>
                </c:pt>
                <c:pt idx="78">
                  <c:v>28672.0</c:v>
                </c:pt>
                <c:pt idx="79">
                  <c:v>28764.0</c:v>
                </c:pt>
                <c:pt idx="80">
                  <c:v>28856.0</c:v>
                </c:pt>
                <c:pt idx="81">
                  <c:v>28946.0</c:v>
                </c:pt>
                <c:pt idx="82">
                  <c:v>29037.0</c:v>
                </c:pt>
                <c:pt idx="83">
                  <c:v>29129.0</c:v>
                </c:pt>
                <c:pt idx="84">
                  <c:v>29221.0</c:v>
                </c:pt>
                <c:pt idx="85">
                  <c:v>29312.0</c:v>
                </c:pt>
                <c:pt idx="86">
                  <c:v>29403.0</c:v>
                </c:pt>
                <c:pt idx="87">
                  <c:v>29495.0</c:v>
                </c:pt>
                <c:pt idx="88">
                  <c:v>29587.0</c:v>
                </c:pt>
                <c:pt idx="89">
                  <c:v>29677.0</c:v>
                </c:pt>
                <c:pt idx="90">
                  <c:v>29768.0</c:v>
                </c:pt>
                <c:pt idx="91">
                  <c:v>29860.0</c:v>
                </c:pt>
                <c:pt idx="92">
                  <c:v>29952.0</c:v>
                </c:pt>
                <c:pt idx="93">
                  <c:v>30042.0</c:v>
                </c:pt>
                <c:pt idx="94">
                  <c:v>30133.0</c:v>
                </c:pt>
                <c:pt idx="95">
                  <c:v>30225.0</c:v>
                </c:pt>
                <c:pt idx="96">
                  <c:v>30317.0</c:v>
                </c:pt>
                <c:pt idx="97">
                  <c:v>30407.0</c:v>
                </c:pt>
                <c:pt idx="98">
                  <c:v>30498.0</c:v>
                </c:pt>
                <c:pt idx="99">
                  <c:v>30590.0</c:v>
                </c:pt>
                <c:pt idx="100">
                  <c:v>30682.0</c:v>
                </c:pt>
                <c:pt idx="101">
                  <c:v>30773.0</c:v>
                </c:pt>
                <c:pt idx="102">
                  <c:v>30864.0</c:v>
                </c:pt>
                <c:pt idx="103">
                  <c:v>30956.0</c:v>
                </c:pt>
                <c:pt idx="104">
                  <c:v>31048.0</c:v>
                </c:pt>
                <c:pt idx="105">
                  <c:v>31138.0</c:v>
                </c:pt>
                <c:pt idx="106">
                  <c:v>31229.0</c:v>
                </c:pt>
                <c:pt idx="107">
                  <c:v>31321.0</c:v>
                </c:pt>
                <c:pt idx="108">
                  <c:v>31413.0</c:v>
                </c:pt>
                <c:pt idx="109">
                  <c:v>31503.0</c:v>
                </c:pt>
                <c:pt idx="110">
                  <c:v>31594.0</c:v>
                </c:pt>
                <c:pt idx="111">
                  <c:v>31686.0</c:v>
                </c:pt>
                <c:pt idx="112">
                  <c:v>31778.0</c:v>
                </c:pt>
                <c:pt idx="113">
                  <c:v>31868.0</c:v>
                </c:pt>
                <c:pt idx="114">
                  <c:v>31959.0</c:v>
                </c:pt>
                <c:pt idx="115">
                  <c:v>32051.0</c:v>
                </c:pt>
                <c:pt idx="116">
                  <c:v>32143.0</c:v>
                </c:pt>
                <c:pt idx="117">
                  <c:v>32234.0</c:v>
                </c:pt>
                <c:pt idx="118">
                  <c:v>32325.0</c:v>
                </c:pt>
                <c:pt idx="119">
                  <c:v>32417.0</c:v>
                </c:pt>
                <c:pt idx="120">
                  <c:v>32509.0</c:v>
                </c:pt>
                <c:pt idx="121">
                  <c:v>32599.0</c:v>
                </c:pt>
                <c:pt idx="122">
                  <c:v>32690.0</c:v>
                </c:pt>
                <c:pt idx="123">
                  <c:v>32782.0</c:v>
                </c:pt>
                <c:pt idx="124">
                  <c:v>32874.0</c:v>
                </c:pt>
                <c:pt idx="125">
                  <c:v>32964.0</c:v>
                </c:pt>
                <c:pt idx="126">
                  <c:v>33055.0</c:v>
                </c:pt>
                <c:pt idx="127">
                  <c:v>33147.0</c:v>
                </c:pt>
                <c:pt idx="128">
                  <c:v>33239.0</c:v>
                </c:pt>
                <c:pt idx="129">
                  <c:v>33329.0</c:v>
                </c:pt>
                <c:pt idx="130">
                  <c:v>33420.0</c:v>
                </c:pt>
                <c:pt idx="131">
                  <c:v>33512.0</c:v>
                </c:pt>
                <c:pt idx="132">
                  <c:v>33604.0</c:v>
                </c:pt>
                <c:pt idx="133">
                  <c:v>33695.0</c:v>
                </c:pt>
                <c:pt idx="134">
                  <c:v>33786.0</c:v>
                </c:pt>
                <c:pt idx="135">
                  <c:v>33878.0</c:v>
                </c:pt>
                <c:pt idx="136">
                  <c:v>33970.0</c:v>
                </c:pt>
                <c:pt idx="137">
                  <c:v>34060.0</c:v>
                </c:pt>
                <c:pt idx="138">
                  <c:v>34151.0</c:v>
                </c:pt>
                <c:pt idx="139">
                  <c:v>34243.0</c:v>
                </c:pt>
                <c:pt idx="140">
                  <c:v>34335.0</c:v>
                </c:pt>
                <c:pt idx="141">
                  <c:v>34425.0</c:v>
                </c:pt>
                <c:pt idx="142">
                  <c:v>34516.0</c:v>
                </c:pt>
                <c:pt idx="143">
                  <c:v>34608.0</c:v>
                </c:pt>
                <c:pt idx="144">
                  <c:v>34700.0</c:v>
                </c:pt>
                <c:pt idx="145">
                  <c:v>34790.0</c:v>
                </c:pt>
                <c:pt idx="146">
                  <c:v>34881.0</c:v>
                </c:pt>
                <c:pt idx="147">
                  <c:v>34973.0</c:v>
                </c:pt>
                <c:pt idx="148">
                  <c:v>35065.0</c:v>
                </c:pt>
                <c:pt idx="149">
                  <c:v>35156.0</c:v>
                </c:pt>
                <c:pt idx="150">
                  <c:v>35247.0</c:v>
                </c:pt>
                <c:pt idx="151">
                  <c:v>35339.0</c:v>
                </c:pt>
                <c:pt idx="152">
                  <c:v>35431.0</c:v>
                </c:pt>
                <c:pt idx="153">
                  <c:v>35521.0</c:v>
                </c:pt>
                <c:pt idx="154">
                  <c:v>35612.0</c:v>
                </c:pt>
                <c:pt idx="155">
                  <c:v>35704.0</c:v>
                </c:pt>
                <c:pt idx="156">
                  <c:v>35796.0</c:v>
                </c:pt>
                <c:pt idx="157">
                  <c:v>35886.0</c:v>
                </c:pt>
                <c:pt idx="158">
                  <c:v>35977.0</c:v>
                </c:pt>
                <c:pt idx="159">
                  <c:v>36069.0</c:v>
                </c:pt>
                <c:pt idx="160">
                  <c:v>36161.0</c:v>
                </c:pt>
                <c:pt idx="161">
                  <c:v>36251.0</c:v>
                </c:pt>
                <c:pt idx="162">
                  <c:v>36342.0</c:v>
                </c:pt>
                <c:pt idx="163">
                  <c:v>36434.0</c:v>
                </c:pt>
                <c:pt idx="164">
                  <c:v>36526.0</c:v>
                </c:pt>
                <c:pt idx="165">
                  <c:v>36617.0</c:v>
                </c:pt>
                <c:pt idx="166">
                  <c:v>36708.0</c:v>
                </c:pt>
                <c:pt idx="167">
                  <c:v>36800.0</c:v>
                </c:pt>
                <c:pt idx="168">
                  <c:v>36892.0</c:v>
                </c:pt>
                <c:pt idx="169">
                  <c:v>36982.0</c:v>
                </c:pt>
                <c:pt idx="170">
                  <c:v>37073.0</c:v>
                </c:pt>
                <c:pt idx="171">
                  <c:v>37165.0</c:v>
                </c:pt>
                <c:pt idx="172">
                  <c:v>37257.0</c:v>
                </c:pt>
                <c:pt idx="173">
                  <c:v>37347.0</c:v>
                </c:pt>
                <c:pt idx="174">
                  <c:v>37438.0</c:v>
                </c:pt>
                <c:pt idx="175">
                  <c:v>37530.0</c:v>
                </c:pt>
                <c:pt idx="176">
                  <c:v>37622.0</c:v>
                </c:pt>
                <c:pt idx="177">
                  <c:v>37712.0</c:v>
                </c:pt>
                <c:pt idx="178">
                  <c:v>37803.0</c:v>
                </c:pt>
                <c:pt idx="179">
                  <c:v>37895.0</c:v>
                </c:pt>
                <c:pt idx="180">
                  <c:v>37987.0</c:v>
                </c:pt>
                <c:pt idx="181">
                  <c:v>38078.0</c:v>
                </c:pt>
                <c:pt idx="182">
                  <c:v>38169.0</c:v>
                </c:pt>
                <c:pt idx="183">
                  <c:v>38261.0</c:v>
                </c:pt>
                <c:pt idx="184">
                  <c:v>38353.0</c:v>
                </c:pt>
                <c:pt idx="185">
                  <c:v>38443.0</c:v>
                </c:pt>
                <c:pt idx="186">
                  <c:v>38534.0</c:v>
                </c:pt>
                <c:pt idx="187">
                  <c:v>38626.0</c:v>
                </c:pt>
                <c:pt idx="188">
                  <c:v>38718.0</c:v>
                </c:pt>
                <c:pt idx="189">
                  <c:v>38808.0</c:v>
                </c:pt>
                <c:pt idx="190">
                  <c:v>38899.0</c:v>
                </c:pt>
                <c:pt idx="191">
                  <c:v>38991.0</c:v>
                </c:pt>
                <c:pt idx="192">
                  <c:v>39083.0</c:v>
                </c:pt>
                <c:pt idx="193">
                  <c:v>39173.0</c:v>
                </c:pt>
                <c:pt idx="194">
                  <c:v>39264.0</c:v>
                </c:pt>
                <c:pt idx="195">
                  <c:v>39356.0</c:v>
                </c:pt>
                <c:pt idx="196">
                  <c:v>39448.0</c:v>
                </c:pt>
                <c:pt idx="197">
                  <c:v>39539.0</c:v>
                </c:pt>
                <c:pt idx="198">
                  <c:v>39630.0</c:v>
                </c:pt>
                <c:pt idx="199">
                  <c:v>39722.0</c:v>
                </c:pt>
                <c:pt idx="200">
                  <c:v>39814.0</c:v>
                </c:pt>
                <c:pt idx="201">
                  <c:v>39904.0</c:v>
                </c:pt>
                <c:pt idx="202">
                  <c:v>39995.0</c:v>
                </c:pt>
                <c:pt idx="203">
                  <c:v>40087.0</c:v>
                </c:pt>
                <c:pt idx="204">
                  <c:v>40179.0</c:v>
                </c:pt>
                <c:pt idx="205">
                  <c:v>40269.0</c:v>
                </c:pt>
                <c:pt idx="206">
                  <c:v>40360.0</c:v>
                </c:pt>
                <c:pt idx="207">
                  <c:v>40452.0</c:v>
                </c:pt>
                <c:pt idx="208">
                  <c:v>40544.0</c:v>
                </c:pt>
                <c:pt idx="209">
                  <c:v>40634.0</c:v>
                </c:pt>
                <c:pt idx="210">
                  <c:v>40725.0</c:v>
                </c:pt>
                <c:pt idx="211">
                  <c:v>40817.0</c:v>
                </c:pt>
                <c:pt idx="212">
                  <c:v>40909.0</c:v>
                </c:pt>
                <c:pt idx="213">
                  <c:v>41000.0</c:v>
                </c:pt>
                <c:pt idx="214">
                  <c:v>41091.0</c:v>
                </c:pt>
                <c:pt idx="215">
                  <c:v>41183.0</c:v>
                </c:pt>
                <c:pt idx="216">
                  <c:v>41275.0</c:v>
                </c:pt>
                <c:pt idx="217">
                  <c:v>41365.0</c:v>
                </c:pt>
                <c:pt idx="218">
                  <c:v>41456.0</c:v>
                </c:pt>
                <c:pt idx="219">
                  <c:v>41548.0</c:v>
                </c:pt>
                <c:pt idx="220">
                  <c:v>41640.0</c:v>
                </c:pt>
                <c:pt idx="221">
                  <c:v>41730.0</c:v>
                </c:pt>
                <c:pt idx="222">
                  <c:v>41821.0</c:v>
                </c:pt>
                <c:pt idx="223">
                  <c:v>41913.0</c:v>
                </c:pt>
                <c:pt idx="224">
                  <c:v>42005.0</c:v>
                </c:pt>
                <c:pt idx="225">
                  <c:v>42095.0</c:v>
                </c:pt>
                <c:pt idx="226">
                  <c:v>42186.0</c:v>
                </c:pt>
                <c:pt idx="227">
                  <c:v>42278.0</c:v>
                </c:pt>
                <c:pt idx="228">
                  <c:v>42370.0</c:v>
                </c:pt>
                <c:pt idx="229">
                  <c:v>42461.0</c:v>
                </c:pt>
                <c:pt idx="230">
                  <c:v>42552.0</c:v>
                </c:pt>
                <c:pt idx="231">
                  <c:v>42644.0</c:v>
                </c:pt>
                <c:pt idx="232">
                  <c:v>42736.0</c:v>
                </c:pt>
                <c:pt idx="233">
                  <c:v>42826.0</c:v>
                </c:pt>
                <c:pt idx="234">
                  <c:v>42917.0</c:v>
                </c:pt>
                <c:pt idx="235">
                  <c:v>43009.0</c:v>
                </c:pt>
                <c:pt idx="236">
                  <c:v>43101.0</c:v>
                </c:pt>
                <c:pt idx="237">
                  <c:v>43191.0</c:v>
                </c:pt>
              </c:numCache>
            </c:numRef>
          </c:cat>
          <c:val>
            <c:numRef>
              <c:f>Assets!$G$41:$G$278</c:f>
              <c:numCache>
                <c:formatCode>0%</c:formatCode>
                <c:ptCount val="238"/>
                <c:pt idx="0">
                  <c:v>0.618538166065959</c:v>
                </c:pt>
                <c:pt idx="1">
                  <c:v>0.617855021460721</c:v>
                </c:pt>
                <c:pt idx="2">
                  <c:v>0.623599618850903</c:v>
                </c:pt>
                <c:pt idx="3">
                  <c:v>0.616907954749448</c:v>
                </c:pt>
                <c:pt idx="4">
                  <c:v>0.612879044252064</c:v>
                </c:pt>
                <c:pt idx="5">
                  <c:v>0.616297128820158</c:v>
                </c:pt>
                <c:pt idx="6">
                  <c:v>0.610573981345115</c:v>
                </c:pt>
                <c:pt idx="7">
                  <c:v>0.60909651731011</c:v>
                </c:pt>
                <c:pt idx="8">
                  <c:v>0.602324539787926</c:v>
                </c:pt>
                <c:pt idx="9">
                  <c:v>0.601407196240551</c:v>
                </c:pt>
                <c:pt idx="10">
                  <c:v>0.596492058910197</c:v>
                </c:pt>
                <c:pt idx="11">
                  <c:v>0.59743682142865</c:v>
                </c:pt>
                <c:pt idx="12">
                  <c:v>0.596248199389697</c:v>
                </c:pt>
                <c:pt idx="13">
                  <c:v>0.595148723442242</c:v>
                </c:pt>
                <c:pt idx="14">
                  <c:v>0.593723113119843</c:v>
                </c:pt>
                <c:pt idx="15">
                  <c:v>0.59495612933474</c:v>
                </c:pt>
                <c:pt idx="16">
                  <c:v>0.593292467564003</c:v>
                </c:pt>
                <c:pt idx="17">
                  <c:v>0.594689751733087</c:v>
                </c:pt>
                <c:pt idx="18">
                  <c:v>0.596976134605831</c:v>
                </c:pt>
                <c:pt idx="19">
                  <c:v>0.592210949059396</c:v>
                </c:pt>
                <c:pt idx="20">
                  <c:v>0.595769303331537</c:v>
                </c:pt>
                <c:pt idx="21">
                  <c:v>0.596492735962635</c:v>
                </c:pt>
                <c:pt idx="22">
                  <c:v>0.598433496760834</c:v>
                </c:pt>
                <c:pt idx="23">
                  <c:v>0.589898837050515</c:v>
                </c:pt>
                <c:pt idx="24">
                  <c:v>0.594751385211869</c:v>
                </c:pt>
                <c:pt idx="25">
                  <c:v>0.594382742822743</c:v>
                </c:pt>
                <c:pt idx="26">
                  <c:v>0.594099516700528</c:v>
                </c:pt>
                <c:pt idx="27">
                  <c:v>0.601961727784291</c:v>
                </c:pt>
                <c:pt idx="28">
                  <c:v>0.603655215919916</c:v>
                </c:pt>
                <c:pt idx="29">
                  <c:v>0.598034080221842</c:v>
                </c:pt>
                <c:pt idx="30">
                  <c:v>0.59630511746981</c:v>
                </c:pt>
                <c:pt idx="31">
                  <c:v>0.588408955650125</c:v>
                </c:pt>
                <c:pt idx="32">
                  <c:v>0.582736482002735</c:v>
                </c:pt>
                <c:pt idx="33">
                  <c:v>0.587200455772527</c:v>
                </c:pt>
                <c:pt idx="34">
                  <c:v>0.583206891160464</c:v>
                </c:pt>
                <c:pt idx="35">
                  <c:v>0.580678324018966</c:v>
                </c:pt>
                <c:pt idx="36">
                  <c:v>0.585987357856548</c:v>
                </c:pt>
                <c:pt idx="37">
                  <c:v>0.585014990362514</c:v>
                </c:pt>
                <c:pt idx="38">
                  <c:v>0.587320517144463</c:v>
                </c:pt>
                <c:pt idx="39">
                  <c:v>0.581452644844696</c:v>
                </c:pt>
                <c:pt idx="40">
                  <c:v>0.581416044545837</c:v>
                </c:pt>
                <c:pt idx="41">
                  <c:v>0.578339088383232</c:v>
                </c:pt>
                <c:pt idx="42">
                  <c:v>0.571525555710253</c:v>
                </c:pt>
                <c:pt idx="43">
                  <c:v>0.571235908849001</c:v>
                </c:pt>
                <c:pt idx="44">
                  <c:v>0.570223699055489</c:v>
                </c:pt>
                <c:pt idx="45">
                  <c:v>0.566228543434043</c:v>
                </c:pt>
                <c:pt idx="46">
                  <c:v>0.565644082000368</c:v>
                </c:pt>
                <c:pt idx="47">
                  <c:v>0.562219275097957</c:v>
                </c:pt>
                <c:pt idx="48">
                  <c:v>0.566662498427689</c:v>
                </c:pt>
                <c:pt idx="49">
                  <c:v>0.562765174069248</c:v>
                </c:pt>
                <c:pt idx="50">
                  <c:v>0.562807945893966</c:v>
                </c:pt>
                <c:pt idx="51">
                  <c:v>0.564392786406755</c:v>
                </c:pt>
                <c:pt idx="52">
                  <c:v>0.562107191572423</c:v>
                </c:pt>
                <c:pt idx="53">
                  <c:v>0.566383352337136</c:v>
                </c:pt>
                <c:pt idx="54">
                  <c:v>0.565849286167307</c:v>
                </c:pt>
                <c:pt idx="55">
                  <c:v>0.559247123229671</c:v>
                </c:pt>
                <c:pt idx="56">
                  <c:v>0.568022461738611</c:v>
                </c:pt>
                <c:pt idx="57">
                  <c:v>0.562079132810602</c:v>
                </c:pt>
                <c:pt idx="58">
                  <c:v>0.560072906968707</c:v>
                </c:pt>
                <c:pt idx="59">
                  <c:v>0.550878127154794</c:v>
                </c:pt>
                <c:pt idx="60">
                  <c:v>0.553949047101753</c:v>
                </c:pt>
                <c:pt idx="61">
                  <c:v>0.559138023192718</c:v>
                </c:pt>
                <c:pt idx="62">
                  <c:v>0.560275428347498</c:v>
                </c:pt>
                <c:pt idx="63">
                  <c:v>0.549138104538519</c:v>
                </c:pt>
                <c:pt idx="64">
                  <c:v>0.554220120720073</c:v>
                </c:pt>
                <c:pt idx="65">
                  <c:v>0.556278295696276</c:v>
                </c:pt>
                <c:pt idx="66">
                  <c:v>0.56182427705308</c:v>
                </c:pt>
                <c:pt idx="67">
                  <c:v>0.561974622069962</c:v>
                </c:pt>
                <c:pt idx="68">
                  <c:v>0.566995830680723</c:v>
                </c:pt>
                <c:pt idx="69">
                  <c:v>0.565942451664241</c:v>
                </c:pt>
                <c:pt idx="70">
                  <c:v>0.565693726302978</c:v>
                </c:pt>
                <c:pt idx="71">
                  <c:v>0.567108036585596</c:v>
                </c:pt>
                <c:pt idx="72">
                  <c:v>0.571695616982227</c:v>
                </c:pt>
                <c:pt idx="73">
                  <c:v>0.568219882046832</c:v>
                </c:pt>
                <c:pt idx="74">
                  <c:v>0.564913801119119</c:v>
                </c:pt>
                <c:pt idx="75">
                  <c:v>0.562865641814343</c:v>
                </c:pt>
                <c:pt idx="76">
                  <c:v>0.559207738966963</c:v>
                </c:pt>
                <c:pt idx="77">
                  <c:v>0.566099454366429</c:v>
                </c:pt>
                <c:pt idx="78">
                  <c:v>0.561510008059426</c:v>
                </c:pt>
                <c:pt idx="79">
                  <c:v>0.559836961362686</c:v>
                </c:pt>
                <c:pt idx="80">
                  <c:v>0.555043988250297</c:v>
                </c:pt>
                <c:pt idx="81">
                  <c:v>0.559016419356957</c:v>
                </c:pt>
                <c:pt idx="82">
                  <c:v>0.561324426968599</c:v>
                </c:pt>
                <c:pt idx="83">
                  <c:v>0.558481287334277</c:v>
                </c:pt>
                <c:pt idx="84">
                  <c:v>0.557098008327274</c:v>
                </c:pt>
                <c:pt idx="85">
                  <c:v>0.543161357668756</c:v>
                </c:pt>
                <c:pt idx="86">
                  <c:v>0.541356751481376</c:v>
                </c:pt>
                <c:pt idx="87">
                  <c:v>0.539432072566172</c:v>
                </c:pt>
                <c:pt idx="88">
                  <c:v>0.542115437504235</c:v>
                </c:pt>
                <c:pt idx="89">
                  <c:v>0.535433623524709</c:v>
                </c:pt>
                <c:pt idx="90">
                  <c:v>0.524334726783066</c:v>
                </c:pt>
                <c:pt idx="91">
                  <c:v>0.51802058087251</c:v>
                </c:pt>
                <c:pt idx="92">
                  <c:v>0.520667405224699</c:v>
                </c:pt>
                <c:pt idx="93">
                  <c:v>0.518100731936121</c:v>
                </c:pt>
                <c:pt idx="94">
                  <c:v>0.521904012181946</c:v>
                </c:pt>
                <c:pt idx="95">
                  <c:v>0.52904448020961</c:v>
                </c:pt>
                <c:pt idx="96">
                  <c:v>0.530712394797537</c:v>
                </c:pt>
                <c:pt idx="97">
                  <c:v>0.538186440359193</c:v>
                </c:pt>
                <c:pt idx="98">
                  <c:v>0.545492015489876</c:v>
                </c:pt>
                <c:pt idx="99">
                  <c:v>0.541832628044694</c:v>
                </c:pt>
                <c:pt idx="100">
                  <c:v>0.537378129270607</c:v>
                </c:pt>
                <c:pt idx="101">
                  <c:v>0.535989894361755</c:v>
                </c:pt>
                <c:pt idx="102">
                  <c:v>0.530878110291272</c:v>
                </c:pt>
                <c:pt idx="103">
                  <c:v>0.53203295668661</c:v>
                </c:pt>
                <c:pt idx="104">
                  <c:v>0.5377131756249</c:v>
                </c:pt>
                <c:pt idx="105">
                  <c:v>0.541367818061646</c:v>
                </c:pt>
                <c:pt idx="106">
                  <c:v>0.548334615176553</c:v>
                </c:pt>
                <c:pt idx="107">
                  <c:v>0.539998873954768</c:v>
                </c:pt>
                <c:pt idx="108">
                  <c:v>0.53989293126983</c:v>
                </c:pt>
                <c:pt idx="109">
                  <c:v>0.537229318755294</c:v>
                </c:pt>
                <c:pt idx="110">
                  <c:v>0.543646832931697</c:v>
                </c:pt>
                <c:pt idx="111">
                  <c:v>0.542649912656904</c:v>
                </c:pt>
                <c:pt idx="112">
                  <c:v>0.538717045095305</c:v>
                </c:pt>
                <c:pt idx="113">
                  <c:v>0.542585583715952</c:v>
                </c:pt>
                <c:pt idx="114">
                  <c:v>0.543772425674252</c:v>
                </c:pt>
                <c:pt idx="115">
                  <c:v>0.534499755121774</c:v>
                </c:pt>
                <c:pt idx="116">
                  <c:v>0.538228613533517</c:v>
                </c:pt>
                <c:pt idx="117">
                  <c:v>0.538448151238061</c:v>
                </c:pt>
                <c:pt idx="118">
                  <c:v>0.537416409460562</c:v>
                </c:pt>
                <c:pt idx="119">
                  <c:v>0.538872286083525</c:v>
                </c:pt>
                <c:pt idx="120">
                  <c:v>0.531889192941129</c:v>
                </c:pt>
                <c:pt idx="121">
                  <c:v>0.536102960836005</c:v>
                </c:pt>
                <c:pt idx="122">
                  <c:v>0.537176492556096</c:v>
                </c:pt>
                <c:pt idx="123">
                  <c:v>0.53114090816905</c:v>
                </c:pt>
                <c:pt idx="124">
                  <c:v>0.535318269884384</c:v>
                </c:pt>
                <c:pt idx="125">
                  <c:v>0.528991561161626</c:v>
                </c:pt>
                <c:pt idx="126">
                  <c:v>0.529413152693156</c:v>
                </c:pt>
                <c:pt idx="127">
                  <c:v>0.527997497538112</c:v>
                </c:pt>
                <c:pt idx="128">
                  <c:v>0.524303649211235</c:v>
                </c:pt>
                <c:pt idx="129">
                  <c:v>0.523378341070295</c:v>
                </c:pt>
                <c:pt idx="130">
                  <c:v>0.523190055401009</c:v>
                </c:pt>
                <c:pt idx="131">
                  <c:v>0.515815455796837</c:v>
                </c:pt>
                <c:pt idx="132">
                  <c:v>0.519576150510096</c:v>
                </c:pt>
                <c:pt idx="133">
                  <c:v>0.515582530106151</c:v>
                </c:pt>
                <c:pt idx="134">
                  <c:v>0.519048353894381</c:v>
                </c:pt>
                <c:pt idx="135">
                  <c:v>0.521904096699688</c:v>
                </c:pt>
                <c:pt idx="136">
                  <c:v>0.523808461933957</c:v>
                </c:pt>
                <c:pt idx="137">
                  <c:v>0.526415051152263</c:v>
                </c:pt>
                <c:pt idx="138">
                  <c:v>0.530505673900644</c:v>
                </c:pt>
                <c:pt idx="139">
                  <c:v>0.531711983311771</c:v>
                </c:pt>
                <c:pt idx="140">
                  <c:v>0.534951464390241</c:v>
                </c:pt>
                <c:pt idx="141">
                  <c:v>0.53227029705923</c:v>
                </c:pt>
                <c:pt idx="142">
                  <c:v>0.535253209081021</c:v>
                </c:pt>
                <c:pt idx="143">
                  <c:v>0.534460849341821</c:v>
                </c:pt>
                <c:pt idx="144">
                  <c:v>0.528205799386539</c:v>
                </c:pt>
                <c:pt idx="145">
                  <c:v>0.529578785197889</c:v>
                </c:pt>
                <c:pt idx="146">
                  <c:v>0.529444129154143</c:v>
                </c:pt>
                <c:pt idx="147">
                  <c:v>0.529322636336997</c:v>
                </c:pt>
                <c:pt idx="148">
                  <c:v>0.528150511465711</c:v>
                </c:pt>
                <c:pt idx="149">
                  <c:v>0.528351232995972</c:v>
                </c:pt>
                <c:pt idx="150">
                  <c:v>0.528788095725553</c:v>
                </c:pt>
                <c:pt idx="151">
                  <c:v>0.528983265558795</c:v>
                </c:pt>
                <c:pt idx="152">
                  <c:v>0.528669519188812</c:v>
                </c:pt>
                <c:pt idx="153">
                  <c:v>0.524716752524408</c:v>
                </c:pt>
                <c:pt idx="154">
                  <c:v>0.528114062908327</c:v>
                </c:pt>
                <c:pt idx="155">
                  <c:v>0.525567416744809</c:v>
                </c:pt>
                <c:pt idx="156">
                  <c:v>0.519172864858239</c:v>
                </c:pt>
                <c:pt idx="157">
                  <c:v>0.521287136416934</c:v>
                </c:pt>
                <c:pt idx="158">
                  <c:v>0.523399280147878</c:v>
                </c:pt>
                <c:pt idx="159">
                  <c:v>0.528685773654911</c:v>
                </c:pt>
                <c:pt idx="160">
                  <c:v>0.529125493043261</c:v>
                </c:pt>
                <c:pt idx="161">
                  <c:v>0.536991054130371</c:v>
                </c:pt>
                <c:pt idx="162">
                  <c:v>0.538866257199644</c:v>
                </c:pt>
                <c:pt idx="163">
                  <c:v>0.540452790135605</c:v>
                </c:pt>
                <c:pt idx="164">
                  <c:v>0.539299109402122</c:v>
                </c:pt>
                <c:pt idx="165">
                  <c:v>0.536930201390765</c:v>
                </c:pt>
                <c:pt idx="166">
                  <c:v>0.535430362708875</c:v>
                </c:pt>
                <c:pt idx="167">
                  <c:v>0.535840000435353</c:v>
                </c:pt>
                <c:pt idx="168">
                  <c:v>0.528636946846779</c:v>
                </c:pt>
                <c:pt idx="169">
                  <c:v>0.529202489948032</c:v>
                </c:pt>
                <c:pt idx="170">
                  <c:v>0.529196075649483</c:v>
                </c:pt>
                <c:pt idx="171">
                  <c:v>0.536773068904456</c:v>
                </c:pt>
                <c:pt idx="172">
                  <c:v>0.535488293936897</c:v>
                </c:pt>
                <c:pt idx="173">
                  <c:v>0.535627600194735</c:v>
                </c:pt>
                <c:pt idx="174">
                  <c:v>0.540186187871901</c:v>
                </c:pt>
                <c:pt idx="175">
                  <c:v>0.540077278172282</c:v>
                </c:pt>
                <c:pt idx="176">
                  <c:v>0.542659531150145</c:v>
                </c:pt>
                <c:pt idx="177">
                  <c:v>0.542523635233602</c:v>
                </c:pt>
                <c:pt idx="178">
                  <c:v>0.549321063696859</c:v>
                </c:pt>
                <c:pt idx="179">
                  <c:v>0.547149673939703</c:v>
                </c:pt>
                <c:pt idx="180">
                  <c:v>0.551367383406425</c:v>
                </c:pt>
                <c:pt idx="181">
                  <c:v>0.547576045670352</c:v>
                </c:pt>
                <c:pt idx="182">
                  <c:v>0.548104607290422</c:v>
                </c:pt>
                <c:pt idx="183">
                  <c:v>0.547243025819299</c:v>
                </c:pt>
                <c:pt idx="184">
                  <c:v>0.551072661122282</c:v>
                </c:pt>
                <c:pt idx="185">
                  <c:v>0.551646300053348</c:v>
                </c:pt>
                <c:pt idx="186">
                  <c:v>0.554763259410774</c:v>
                </c:pt>
                <c:pt idx="187">
                  <c:v>0.547851183718283</c:v>
                </c:pt>
                <c:pt idx="188">
                  <c:v>0.543750309813264</c:v>
                </c:pt>
                <c:pt idx="189">
                  <c:v>0.543475424135205</c:v>
                </c:pt>
                <c:pt idx="190">
                  <c:v>0.544966836185997</c:v>
                </c:pt>
                <c:pt idx="191">
                  <c:v>0.541878501279806</c:v>
                </c:pt>
                <c:pt idx="192">
                  <c:v>0.537463770607572</c:v>
                </c:pt>
                <c:pt idx="193">
                  <c:v>0.536690975850428</c:v>
                </c:pt>
                <c:pt idx="194">
                  <c:v>0.539503671910229</c:v>
                </c:pt>
                <c:pt idx="195">
                  <c:v>0.541557886891824</c:v>
                </c:pt>
                <c:pt idx="196">
                  <c:v>0.535551205300944</c:v>
                </c:pt>
                <c:pt idx="197">
                  <c:v>0.528044801824092</c:v>
                </c:pt>
                <c:pt idx="198">
                  <c:v>0.535432307075467</c:v>
                </c:pt>
                <c:pt idx="199">
                  <c:v>0.518144806813741</c:v>
                </c:pt>
                <c:pt idx="200">
                  <c:v>0.523975580202068</c:v>
                </c:pt>
                <c:pt idx="201">
                  <c:v>0.518054412094284</c:v>
                </c:pt>
                <c:pt idx="202">
                  <c:v>0.529294728262773</c:v>
                </c:pt>
                <c:pt idx="203">
                  <c:v>0.528923262904063</c:v>
                </c:pt>
                <c:pt idx="204">
                  <c:v>0.528374832527022</c:v>
                </c:pt>
                <c:pt idx="205">
                  <c:v>0.524395697520033</c:v>
                </c:pt>
                <c:pt idx="206">
                  <c:v>0.521800613433006</c:v>
                </c:pt>
                <c:pt idx="207">
                  <c:v>0.52326698144814</c:v>
                </c:pt>
                <c:pt idx="208">
                  <c:v>0.517867014920378</c:v>
                </c:pt>
                <c:pt idx="209">
                  <c:v>0.520993093487208</c:v>
                </c:pt>
                <c:pt idx="210">
                  <c:v>0.520695602291773</c:v>
                </c:pt>
                <c:pt idx="211">
                  <c:v>0.5198580130221</c:v>
                </c:pt>
                <c:pt idx="212">
                  <c:v>0.518217591390324</c:v>
                </c:pt>
                <c:pt idx="213">
                  <c:v>0.513114334197115</c:v>
                </c:pt>
                <c:pt idx="214">
                  <c:v>0.516050590007312</c:v>
                </c:pt>
                <c:pt idx="215">
                  <c:v>0.505498092495686</c:v>
                </c:pt>
                <c:pt idx="216">
                  <c:v>0.524954553361866</c:v>
                </c:pt>
                <c:pt idx="217">
                  <c:v>0.519686941169138</c:v>
                </c:pt>
                <c:pt idx="218">
                  <c:v>0.521205867707699</c:v>
                </c:pt>
                <c:pt idx="219">
                  <c:v>0.52250804463256</c:v>
                </c:pt>
                <c:pt idx="220">
                  <c:v>0.516216455695253</c:v>
                </c:pt>
                <c:pt idx="221">
                  <c:v>0.516834414425678</c:v>
                </c:pt>
                <c:pt idx="222">
                  <c:v>0.516392509665015</c:v>
                </c:pt>
                <c:pt idx="223">
                  <c:v>0.51338376219829</c:v>
                </c:pt>
                <c:pt idx="224">
                  <c:v>0.506743886657373</c:v>
                </c:pt>
                <c:pt idx="225">
                  <c:v>0.507820551596633</c:v>
                </c:pt>
                <c:pt idx="226">
                  <c:v>0.506857428386139</c:v>
                </c:pt>
                <c:pt idx="227">
                  <c:v>0.507681153397657</c:v>
                </c:pt>
                <c:pt idx="228">
                  <c:v>0.507756038895455</c:v>
                </c:pt>
                <c:pt idx="229">
                  <c:v>0.511206999401641</c:v>
                </c:pt>
                <c:pt idx="230">
                  <c:v>0.513157294504436</c:v>
                </c:pt>
                <c:pt idx="231">
                  <c:v>0.512416304906535</c:v>
                </c:pt>
                <c:pt idx="232">
                  <c:v>0.510317129940792</c:v>
                </c:pt>
                <c:pt idx="233">
                  <c:v>0.511109209330542</c:v>
                </c:pt>
                <c:pt idx="234">
                  <c:v>0.509986625704879</c:v>
                </c:pt>
                <c:pt idx="235">
                  <c:v>0.512973674823162</c:v>
                </c:pt>
                <c:pt idx="236">
                  <c:v>0.510013563591627</c:v>
                </c:pt>
                <c:pt idx="237">
                  <c:v>0.512537068227825</c:v>
                </c:pt>
              </c:numCache>
            </c:numRef>
          </c:val>
          <c:smooth val="0"/>
        </c:ser>
        <c:ser>
          <c:idx val="1"/>
          <c:order val="1"/>
          <c:marker>
            <c:symbol val="none"/>
          </c:marker>
          <c:cat>
            <c:numRef>
              <c:f>Assets!$A$41:$A$278</c:f>
              <c:numCache>
                <c:formatCode>yyyy\-mm\-dd</c:formatCode>
                <c:ptCount val="238"/>
                <c:pt idx="0">
                  <c:v>21551.0</c:v>
                </c:pt>
                <c:pt idx="1">
                  <c:v>21641.0</c:v>
                </c:pt>
                <c:pt idx="2">
                  <c:v>21732.0</c:v>
                </c:pt>
                <c:pt idx="3">
                  <c:v>21824.0</c:v>
                </c:pt>
                <c:pt idx="4">
                  <c:v>21916.0</c:v>
                </c:pt>
                <c:pt idx="5">
                  <c:v>22007.0</c:v>
                </c:pt>
                <c:pt idx="6">
                  <c:v>22098.0</c:v>
                </c:pt>
                <c:pt idx="7">
                  <c:v>22190.0</c:v>
                </c:pt>
                <c:pt idx="8">
                  <c:v>22282.0</c:v>
                </c:pt>
                <c:pt idx="9">
                  <c:v>22372.0</c:v>
                </c:pt>
                <c:pt idx="10">
                  <c:v>22463.0</c:v>
                </c:pt>
                <c:pt idx="11">
                  <c:v>22555.0</c:v>
                </c:pt>
                <c:pt idx="12">
                  <c:v>22647.0</c:v>
                </c:pt>
                <c:pt idx="13">
                  <c:v>22737.0</c:v>
                </c:pt>
                <c:pt idx="14">
                  <c:v>22828.0</c:v>
                </c:pt>
                <c:pt idx="15">
                  <c:v>22920.0</c:v>
                </c:pt>
                <c:pt idx="16">
                  <c:v>23012.0</c:v>
                </c:pt>
                <c:pt idx="17">
                  <c:v>23102.0</c:v>
                </c:pt>
                <c:pt idx="18">
                  <c:v>23193.0</c:v>
                </c:pt>
                <c:pt idx="19">
                  <c:v>23285.0</c:v>
                </c:pt>
                <c:pt idx="20">
                  <c:v>23377.0</c:v>
                </c:pt>
                <c:pt idx="21">
                  <c:v>23468.0</c:v>
                </c:pt>
                <c:pt idx="22">
                  <c:v>23559.0</c:v>
                </c:pt>
                <c:pt idx="23">
                  <c:v>23651.0</c:v>
                </c:pt>
                <c:pt idx="24">
                  <c:v>23743.0</c:v>
                </c:pt>
                <c:pt idx="25">
                  <c:v>23833.0</c:v>
                </c:pt>
                <c:pt idx="26">
                  <c:v>23924.0</c:v>
                </c:pt>
                <c:pt idx="27">
                  <c:v>24016.0</c:v>
                </c:pt>
                <c:pt idx="28">
                  <c:v>24108.0</c:v>
                </c:pt>
                <c:pt idx="29">
                  <c:v>24198.0</c:v>
                </c:pt>
                <c:pt idx="30">
                  <c:v>24289.0</c:v>
                </c:pt>
                <c:pt idx="31">
                  <c:v>24381.0</c:v>
                </c:pt>
                <c:pt idx="32">
                  <c:v>24473.0</c:v>
                </c:pt>
                <c:pt idx="33">
                  <c:v>24563.0</c:v>
                </c:pt>
                <c:pt idx="34">
                  <c:v>24654.0</c:v>
                </c:pt>
                <c:pt idx="35">
                  <c:v>24746.0</c:v>
                </c:pt>
                <c:pt idx="36">
                  <c:v>24838.0</c:v>
                </c:pt>
                <c:pt idx="37">
                  <c:v>24929.0</c:v>
                </c:pt>
                <c:pt idx="38">
                  <c:v>25020.0</c:v>
                </c:pt>
                <c:pt idx="39">
                  <c:v>25112.0</c:v>
                </c:pt>
                <c:pt idx="40">
                  <c:v>25204.0</c:v>
                </c:pt>
                <c:pt idx="41">
                  <c:v>25294.0</c:v>
                </c:pt>
                <c:pt idx="42">
                  <c:v>25385.0</c:v>
                </c:pt>
                <c:pt idx="43">
                  <c:v>25477.0</c:v>
                </c:pt>
                <c:pt idx="44">
                  <c:v>25569.0</c:v>
                </c:pt>
                <c:pt idx="45">
                  <c:v>25659.0</c:v>
                </c:pt>
                <c:pt idx="46">
                  <c:v>25750.0</c:v>
                </c:pt>
                <c:pt idx="47">
                  <c:v>25842.0</c:v>
                </c:pt>
                <c:pt idx="48">
                  <c:v>25934.0</c:v>
                </c:pt>
                <c:pt idx="49">
                  <c:v>26024.0</c:v>
                </c:pt>
                <c:pt idx="50">
                  <c:v>26115.0</c:v>
                </c:pt>
                <c:pt idx="51">
                  <c:v>26207.0</c:v>
                </c:pt>
                <c:pt idx="52">
                  <c:v>26299.0</c:v>
                </c:pt>
                <c:pt idx="53">
                  <c:v>26390.0</c:v>
                </c:pt>
                <c:pt idx="54">
                  <c:v>26481.0</c:v>
                </c:pt>
                <c:pt idx="55">
                  <c:v>26573.0</c:v>
                </c:pt>
                <c:pt idx="56">
                  <c:v>26665.0</c:v>
                </c:pt>
                <c:pt idx="57">
                  <c:v>26755.0</c:v>
                </c:pt>
                <c:pt idx="58">
                  <c:v>26846.0</c:v>
                </c:pt>
                <c:pt idx="59">
                  <c:v>26938.0</c:v>
                </c:pt>
                <c:pt idx="60">
                  <c:v>27030.0</c:v>
                </c:pt>
                <c:pt idx="61">
                  <c:v>27120.0</c:v>
                </c:pt>
                <c:pt idx="62">
                  <c:v>27211.0</c:v>
                </c:pt>
                <c:pt idx="63">
                  <c:v>27303.0</c:v>
                </c:pt>
                <c:pt idx="64">
                  <c:v>27395.0</c:v>
                </c:pt>
                <c:pt idx="65">
                  <c:v>27485.0</c:v>
                </c:pt>
                <c:pt idx="66">
                  <c:v>27576.0</c:v>
                </c:pt>
                <c:pt idx="67">
                  <c:v>27668.0</c:v>
                </c:pt>
                <c:pt idx="68">
                  <c:v>27760.0</c:v>
                </c:pt>
                <c:pt idx="69">
                  <c:v>27851.0</c:v>
                </c:pt>
                <c:pt idx="70">
                  <c:v>27942.0</c:v>
                </c:pt>
                <c:pt idx="71">
                  <c:v>28034.0</c:v>
                </c:pt>
                <c:pt idx="72">
                  <c:v>28126.0</c:v>
                </c:pt>
                <c:pt idx="73">
                  <c:v>28216.0</c:v>
                </c:pt>
                <c:pt idx="74">
                  <c:v>28307.0</c:v>
                </c:pt>
                <c:pt idx="75">
                  <c:v>28399.0</c:v>
                </c:pt>
                <c:pt idx="76">
                  <c:v>28491.0</c:v>
                </c:pt>
                <c:pt idx="77">
                  <c:v>28581.0</c:v>
                </c:pt>
                <c:pt idx="78">
                  <c:v>28672.0</c:v>
                </c:pt>
                <c:pt idx="79">
                  <c:v>28764.0</c:v>
                </c:pt>
                <c:pt idx="80">
                  <c:v>28856.0</c:v>
                </c:pt>
                <c:pt idx="81">
                  <c:v>28946.0</c:v>
                </c:pt>
                <c:pt idx="82">
                  <c:v>29037.0</c:v>
                </c:pt>
                <c:pt idx="83">
                  <c:v>29129.0</c:v>
                </c:pt>
                <c:pt idx="84">
                  <c:v>29221.0</c:v>
                </c:pt>
                <c:pt idx="85">
                  <c:v>29312.0</c:v>
                </c:pt>
                <c:pt idx="86">
                  <c:v>29403.0</c:v>
                </c:pt>
                <c:pt idx="87">
                  <c:v>29495.0</c:v>
                </c:pt>
                <c:pt idx="88">
                  <c:v>29587.0</c:v>
                </c:pt>
                <c:pt idx="89">
                  <c:v>29677.0</c:v>
                </c:pt>
                <c:pt idx="90">
                  <c:v>29768.0</c:v>
                </c:pt>
                <c:pt idx="91">
                  <c:v>29860.0</c:v>
                </c:pt>
                <c:pt idx="92">
                  <c:v>29952.0</c:v>
                </c:pt>
                <c:pt idx="93">
                  <c:v>30042.0</c:v>
                </c:pt>
                <c:pt idx="94">
                  <c:v>30133.0</c:v>
                </c:pt>
                <c:pt idx="95">
                  <c:v>30225.0</c:v>
                </c:pt>
                <c:pt idx="96">
                  <c:v>30317.0</c:v>
                </c:pt>
                <c:pt idx="97">
                  <c:v>30407.0</c:v>
                </c:pt>
                <c:pt idx="98">
                  <c:v>30498.0</c:v>
                </c:pt>
                <c:pt idx="99">
                  <c:v>30590.0</c:v>
                </c:pt>
                <c:pt idx="100">
                  <c:v>30682.0</c:v>
                </c:pt>
                <c:pt idx="101">
                  <c:v>30773.0</c:v>
                </c:pt>
                <c:pt idx="102">
                  <c:v>30864.0</c:v>
                </c:pt>
                <c:pt idx="103">
                  <c:v>30956.0</c:v>
                </c:pt>
                <c:pt idx="104">
                  <c:v>31048.0</c:v>
                </c:pt>
                <c:pt idx="105">
                  <c:v>31138.0</c:v>
                </c:pt>
                <c:pt idx="106">
                  <c:v>31229.0</c:v>
                </c:pt>
                <c:pt idx="107">
                  <c:v>31321.0</c:v>
                </c:pt>
                <c:pt idx="108">
                  <c:v>31413.0</c:v>
                </c:pt>
                <c:pt idx="109">
                  <c:v>31503.0</c:v>
                </c:pt>
                <c:pt idx="110">
                  <c:v>31594.0</c:v>
                </c:pt>
                <c:pt idx="111">
                  <c:v>31686.0</c:v>
                </c:pt>
                <c:pt idx="112">
                  <c:v>31778.0</c:v>
                </c:pt>
                <c:pt idx="113">
                  <c:v>31868.0</c:v>
                </c:pt>
                <c:pt idx="114">
                  <c:v>31959.0</c:v>
                </c:pt>
                <c:pt idx="115">
                  <c:v>32051.0</c:v>
                </c:pt>
                <c:pt idx="116">
                  <c:v>32143.0</c:v>
                </c:pt>
                <c:pt idx="117">
                  <c:v>32234.0</c:v>
                </c:pt>
                <c:pt idx="118">
                  <c:v>32325.0</c:v>
                </c:pt>
                <c:pt idx="119">
                  <c:v>32417.0</c:v>
                </c:pt>
                <c:pt idx="120">
                  <c:v>32509.0</c:v>
                </c:pt>
                <c:pt idx="121">
                  <c:v>32599.0</c:v>
                </c:pt>
                <c:pt idx="122">
                  <c:v>32690.0</c:v>
                </c:pt>
                <c:pt idx="123">
                  <c:v>32782.0</c:v>
                </c:pt>
                <c:pt idx="124">
                  <c:v>32874.0</c:v>
                </c:pt>
                <c:pt idx="125">
                  <c:v>32964.0</c:v>
                </c:pt>
                <c:pt idx="126">
                  <c:v>33055.0</c:v>
                </c:pt>
                <c:pt idx="127">
                  <c:v>33147.0</c:v>
                </c:pt>
                <c:pt idx="128">
                  <c:v>33239.0</c:v>
                </c:pt>
                <c:pt idx="129">
                  <c:v>33329.0</c:v>
                </c:pt>
                <c:pt idx="130">
                  <c:v>33420.0</c:v>
                </c:pt>
                <c:pt idx="131">
                  <c:v>33512.0</c:v>
                </c:pt>
                <c:pt idx="132">
                  <c:v>33604.0</c:v>
                </c:pt>
                <c:pt idx="133">
                  <c:v>33695.0</c:v>
                </c:pt>
                <c:pt idx="134">
                  <c:v>33786.0</c:v>
                </c:pt>
                <c:pt idx="135">
                  <c:v>33878.0</c:v>
                </c:pt>
                <c:pt idx="136">
                  <c:v>33970.0</c:v>
                </c:pt>
                <c:pt idx="137">
                  <c:v>34060.0</c:v>
                </c:pt>
                <c:pt idx="138">
                  <c:v>34151.0</c:v>
                </c:pt>
                <c:pt idx="139">
                  <c:v>34243.0</c:v>
                </c:pt>
                <c:pt idx="140">
                  <c:v>34335.0</c:v>
                </c:pt>
                <c:pt idx="141">
                  <c:v>34425.0</c:v>
                </c:pt>
                <c:pt idx="142">
                  <c:v>34516.0</c:v>
                </c:pt>
                <c:pt idx="143">
                  <c:v>34608.0</c:v>
                </c:pt>
                <c:pt idx="144">
                  <c:v>34700.0</c:v>
                </c:pt>
                <c:pt idx="145">
                  <c:v>34790.0</c:v>
                </c:pt>
                <c:pt idx="146">
                  <c:v>34881.0</c:v>
                </c:pt>
                <c:pt idx="147">
                  <c:v>34973.0</c:v>
                </c:pt>
                <c:pt idx="148">
                  <c:v>35065.0</c:v>
                </c:pt>
                <c:pt idx="149">
                  <c:v>35156.0</c:v>
                </c:pt>
                <c:pt idx="150">
                  <c:v>35247.0</c:v>
                </c:pt>
                <c:pt idx="151">
                  <c:v>35339.0</c:v>
                </c:pt>
                <c:pt idx="152">
                  <c:v>35431.0</c:v>
                </c:pt>
                <c:pt idx="153">
                  <c:v>35521.0</c:v>
                </c:pt>
                <c:pt idx="154">
                  <c:v>35612.0</c:v>
                </c:pt>
                <c:pt idx="155">
                  <c:v>35704.0</c:v>
                </c:pt>
                <c:pt idx="156">
                  <c:v>35796.0</c:v>
                </c:pt>
                <c:pt idx="157">
                  <c:v>35886.0</c:v>
                </c:pt>
                <c:pt idx="158">
                  <c:v>35977.0</c:v>
                </c:pt>
                <c:pt idx="159">
                  <c:v>36069.0</c:v>
                </c:pt>
                <c:pt idx="160">
                  <c:v>36161.0</c:v>
                </c:pt>
                <c:pt idx="161">
                  <c:v>36251.0</c:v>
                </c:pt>
                <c:pt idx="162">
                  <c:v>36342.0</c:v>
                </c:pt>
                <c:pt idx="163">
                  <c:v>36434.0</c:v>
                </c:pt>
                <c:pt idx="164">
                  <c:v>36526.0</c:v>
                </c:pt>
                <c:pt idx="165">
                  <c:v>36617.0</c:v>
                </c:pt>
                <c:pt idx="166">
                  <c:v>36708.0</c:v>
                </c:pt>
                <c:pt idx="167">
                  <c:v>36800.0</c:v>
                </c:pt>
                <c:pt idx="168">
                  <c:v>36892.0</c:v>
                </c:pt>
                <c:pt idx="169">
                  <c:v>36982.0</c:v>
                </c:pt>
                <c:pt idx="170">
                  <c:v>37073.0</c:v>
                </c:pt>
                <c:pt idx="171">
                  <c:v>37165.0</c:v>
                </c:pt>
                <c:pt idx="172">
                  <c:v>37257.0</c:v>
                </c:pt>
                <c:pt idx="173">
                  <c:v>37347.0</c:v>
                </c:pt>
                <c:pt idx="174">
                  <c:v>37438.0</c:v>
                </c:pt>
                <c:pt idx="175">
                  <c:v>37530.0</c:v>
                </c:pt>
                <c:pt idx="176">
                  <c:v>37622.0</c:v>
                </c:pt>
                <c:pt idx="177">
                  <c:v>37712.0</c:v>
                </c:pt>
                <c:pt idx="178">
                  <c:v>37803.0</c:v>
                </c:pt>
                <c:pt idx="179">
                  <c:v>37895.0</c:v>
                </c:pt>
                <c:pt idx="180">
                  <c:v>37987.0</c:v>
                </c:pt>
                <c:pt idx="181">
                  <c:v>38078.0</c:v>
                </c:pt>
                <c:pt idx="182">
                  <c:v>38169.0</c:v>
                </c:pt>
                <c:pt idx="183">
                  <c:v>38261.0</c:v>
                </c:pt>
                <c:pt idx="184">
                  <c:v>38353.0</c:v>
                </c:pt>
                <c:pt idx="185">
                  <c:v>38443.0</c:v>
                </c:pt>
                <c:pt idx="186">
                  <c:v>38534.0</c:v>
                </c:pt>
                <c:pt idx="187">
                  <c:v>38626.0</c:v>
                </c:pt>
                <c:pt idx="188">
                  <c:v>38718.0</c:v>
                </c:pt>
                <c:pt idx="189">
                  <c:v>38808.0</c:v>
                </c:pt>
                <c:pt idx="190">
                  <c:v>38899.0</c:v>
                </c:pt>
                <c:pt idx="191">
                  <c:v>38991.0</c:v>
                </c:pt>
                <c:pt idx="192">
                  <c:v>39083.0</c:v>
                </c:pt>
                <c:pt idx="193">
                  <c:v>39173.0</c:v>
                </c:pt>
                <c:pt idx="194">
                  <c:v>39264.0</c:v>
                </c:pt>
                <c:pt idx="195">
                  <c:v>39356.0</c:v>
                </c:pt>
                <c:pt idx="196">
                  <c:v>39448.0</c:v>
                </c:pt>
                <c:pt idx="197">
                  <c:v>39539.0</c:v>
                </c:pt>
                <c:pt idx="198">
                  <c:v>39630.0</c:v>
                </c:pt>
                <c:pt idx="199">
                  <c:v>39722.0</c:v>
                </c:pt>
                <c:pt idx="200">
                  <c:v>39814.0</c:v>
                </c:pt>
                <c:pt idx="201">
                  <c:v>39904.0</c:v>
                </c:pt>
                <c:pt idx="202">
                  <c:v>39995.0</c:v>
                </c:pt>
                <c:pt idx="203">
                  <c:v>40087.0</c:v>
                </c:pt>
                <c:pt idx="204">
                  <c:v>40179.0</c:v>
                </c:pt>
                <c:pt idx="205">
                  <c:v>40269.0</c:v>
                </c:pt>
                <c:pt idx="206">
                  <c:v>40360.0</c:v>
                </c:pt>
                <c:pt idx="207">
                  <c:v>40452.0</c:v>
                </c:pt>
                <c:pt idx="208">
                  <c:v>40544.0</c:v>
                </c:pt>
                <c:pt idx="209">
                  <c:v>40634.0</c:v>
                </c:pt>
                <c:pt idx="210">
                  <c:v>40725.0</c:v>
                </c:pt>
                <c:pt idx="211">
                  <c:v>40817.0</c:v>
                </c:pt>
                <c:pt idx="212">
                  <c:v>40909.0</c:v>
                </c:pt>
                <c:pt idx="213">
                  <c:v>41000.0</c:v>
                </c:pt>
                <c:pt idx="214">
                  <c:v>41091.0</c:v>
                </c:pt>
                <c:pt idx="215">
                  <c:v>41183.0</c:v>
                </c:pt>
                <c:pt idx="216">
                  <c:v>41275.0</c:v>
                </c:pt>
                <c:pt idx="217">
                  <c:v>41365.0</c:v>
                </c:pt>
                <c:pt idx="218">
                  <c:v>41456.0</c:v>
                </c:pt>
                <c:pt idx="219">
                  <c:v>41548.0</c:v>
                </c:pt>
                <c:pt idx="220">
                  <c:v>41640.0</c:v>
                </c:pt>
                <c:pt idx="221">
                  <c:v>41730.0</c:v>
                </c:pt>
                <c:pt idx="222">
                  <c:v>41821.0</c:v>
                </c:pt>
                <c:pt idx="223">
                  <c:v>41913.0</c:v>
                </c:pt>
                <c:pt idx="224">
                  <c:v>42005.0</c:v>
                </c:pt>
                <c:pt idx="225">
                  <c:v>42095.0</c:v>
                </c:pt>
                <c:pt idx="226">
                  <c:v>42186.0</c:v>
                </c:pt>
                <c:pt idx="227">
                  <c:v>42278.0</c:v>
                </c:pt>
                <c:pt idx="228">
                  <c:v>42370.0</c:v>
                </c:pt>
                <c:pt idx="229">
                  <c:v>42461.0</c:v>
                </c:pt>
                <c:pt idx="230">
                  <c:v>42552.0</c:v>
                </c:pt>
                <c:pt idx="231">
                  <c:v>42644.0</c:v>
                </c:pt>
                <c:pt idx="232">
                  <c:v>42736.0</c:v>
                </c:pt>
                <c:pt idx="233">
                  <c:v>42826.0</c:v>
                </c:pt>
                <c:pt idx="234">
                  <c:v>42917.0</c:v>
                </c:pt>
                <c:pt idx="235">
                  <c:v>43009.0</c:v>
                </c:pt>
                <c:pt idx="236">
                  <c:v>43101.0</c:v>
                </c:pt>
                <c:pt idx="237">
                  <c:v>43191.0</c:v>
                </c:pt>
              </c:numCache>
            </c:numRef>
          </c:cat>
          <c:val>
            <c:numRef>
              <c:f>Assets!$F$41:$F$278</c:f>
              <c:numCache>
                <c:formatCode>0%</c:formatCode>
                <c:ptCount val="238"/>
                <c:pt idx="0">
                  <c:v>0.114528708665409</c:v>
                </c:pt>
                <c:pt idx="1">
                  <c:v>0.114958389189744</c:v>
                </c:pt>
                <c:pt idx="2">
                  <c:v>0.115671907419578</c:v>
                </c:pt>
                <c:pt idx="3">
                  <c:v>0.113907981639763</c:v>
                </c:pt>
                <c:pt idx="4">
                  <c:v>0.11441725863973</c:v>
                </c:pt>
                <c:pt idx="5">
                  <c:v>0.115177248772205</c:v>
                </c:pt>
                <c:pt idx="6">
                  <c:v>0.114820759337808</c:v>
                </c:pt>
                <c:pt idx="7">
                  <c:v>0.112008056238186</c:v>
                </c:pt>
                <c:pt idx="8">
                  <c:v>0.109480744124545</c:v>
                </c:pt>
                <c:pt idx="9">
                  <c:v>0.109554545520325</c:v>
                </c:pt>
                <c:pt idx="10">
                  <c:v>0.108570090839137</c:v>
                </c:pt>
                <c:pt idx="11">
                  <c:v>0.1081253020841</c:v>
                </c:pt>
                <c:pt idx="12">
                  <c:v>0.108957986554255</c:v>
                </c:pt>
                <c:pt idx="13">
                  <c:v>0.114507065205891</c:v>
                </c:pt>
                <c:pt idx="14">
                  <c:v>0.113262170225294</c:v>
                </c:pt>
                <c:pt idx="15">
                  <c:v>0.110000212840472</c:v>
                </c:pt>
                <c:pt idx="16">
                  <c:v>0.10936506156252</c:v>
                </c:pt>
                <c:pt idx="17">
                  <c:v>0.108987188874912</c:v>
                </c:pt>
                <c:pt idx="18">
                  <c:v>0.108985931911765</c:v>
                </c:pt>
                <c:pt idx="19">
                  <c:v>0.11001856630798</c:v>
                </c:pt>
                <c:pt idx="20">
                  <c:v>0.110707165771072</c:v>
                </c:pt>
                <c:pt idx="21">
                  <c:v>0.110717944063686</c:v>
                </c:pt>
                <c:pt idx="22">
                  <c:v>0.111018594262741</c:v>
                </c:pt>
                <c:pt idx="23">
                  <c:v>0.109204893133516</c:v>
                </c:pt>
                <c:pt idx="24">
                  <c:v>0.110572479727919</c:v>
                </c:pt>
                <c:pt idx="25">
                  <c:v>0.112171885479755</c:v>
                </c:pt>
                <c:pt idx="26">
                  <c:v>0.111791255924039</c:v>
                </c:pt>
                <c:pt idx="27">
                  <c:v>0.112595255547742</c:v>
                </c:pt>
                <c:pt idx="28">
                  <c:v>0.114979739092972</c:v>
                </c:pt>
                <c:pt idx="29">
                  <c:v>0.114269031448455</c:v>
                </c:pt>
                <c:pt idx="30">
                  <c:v>0.117288058411578</c:v>
                </c:pt>
                <c:pt idx="31">
                  <c:v>0.114805103266991</c:v>
                </c:pt>
                <c:pt idx="32">
                  <c:v>0.112010480793912</c:v>
                </c:pt>
                <c:pt idx="33">
                  <c:v>0.112499303249644</c:v>
                </c:pt>
                <c:pt idx="34">
                  <c:v>0.111103137029084</c:v>
                </c:pt>
                <c:pt idx="35">
                  <c:v>0.109749212739438</c:v>
                </c:pt>
                <c:pt idx="36">
                  <c:v>0.113450081275271</c:v>
                </c:pt>
                <c:pt idx="37">
                  <c:v>0.111818901224206</c:v>
                </c:pt>
                <c:pt idx="38">
                  <c:v>0.113110174281195</c:v>
                </c:pt>
                <c:pt idx="39">
                  <c:v>0.109246671013738</c:v>
                </c:pt>
                <c:pt idx="40">
                  <c:v>0.110936206641561</c:v>
                </c:pt>
                <c:pt idx="41">
                  <c:v>0.112436552072076</c:v>
                </c:pt>
                <c:pt idx="42">
                  <c:v>0.113288055006109</c:v>
                </c:pt>
                <c:pt idx="43">
                  <c:v>0.114514450485821</c:v>
                </c:pt>
                <c:pt idx="44">
                  <c:v>0.115818882536021</c:v>
                </c:pt>
                <c:pt idx="45">
                  <c:v>0.119134939120999</c:v>
                </c:pt>
                <c:pt idx="46">
                  <c:v>0.117180655553432</c:v>
                </c:pt>
                <c:pt idx="47">
                  <c:v>0.114097310873951</c:v>
                </c:pt>
                <c:pt idx="48">
                  <c:v>0.113290601448477</c:v>
                </c:pt>
                <c:pt idx="49">
                  <c:v>0.113232431356241</c:v>
                </c:pt>
                <c:pt idx="50">
                  <c:v>0.113161210184673</c:v>
                </c:pt>
                <c:pt idx="51">
                  <c:v>0.112362157531404</c:v>
                </c:pt>
                <c:pt idx="52">
                  <c:v>0.111260629258952</c:v>
                </c:pt>
                <c:pt idx="53">
                  <c:v>0.112202318892158</c:v>
                </c:pt>
                <c:pt idx="54">
                  <c:v>0.11188418615787</c:v>
                </c:pt>
                <c:pt idx="55">
                  <c:v>0.110004155042441</c:v>
                </c:pt>
                <c:pt idx="56">
                  <c:v>0.112862947318508</c:v>
                </c:pt>
                <c:pt idx="57">
                  <c:v>0.113510058439594</c:v>
                </c:pt>
                <c:pt idx="58">
                  <c:v>0.1118626254378</c:v>
                </c:pt>
                <c:pt idx="59">
                  <c:v>0.11404203942722</c:v>
                </c:pt>
                <c:pt idx="60">
                  <c:v>0.115557792696017</c:v>
                </c:pt>
                <c:pt idx="61">
                  <c:v>0.11907930046348</c:v>
                </c:pt>
                <c:pt idx="62">
                  <c:v>0.123279068096841</c:v>
                </c:pt>
                <c:pt idx="63">
                  <c:v>0.120451211936517</c:v>
                </c:pt>
                <c:pt idx="64">
                  <c:v>0.118400669930764</c:v>
                </c:pt>
                <c:pt idx="65">
                  <c:v>0.117006722589479</c:v>
                </c:pt>
                <c:pt idx="66">
                  <c:v>0.12107250358497</c:v>
                </c:pt>
                <c:pt idx="67">
                  <c:v>0.120675737116835</c:v>
                </c:pt>
                <c:pt idx="68">
                  <c:v>0.120807969600541</c:v>
                </c:pt>
                <c:pt idx="69">
                  <c:v>0.119111446943659</c:v>
                </c:pt>
                <c:pt idx="70">
                  <c:v>0.11964351902732</c:v>
                </c:pt>
                <c:pt idx="71">
                  <c:v>0.119547690657967</c:v>
                </c:pt>
                <c:pt idx="72">
                  <c:v>0.121095794567582</c:v>
                </c:pt>
                <c:pt idx="73">
                  <c:v>0.120213138763673</c:v>
                </c:pt>
                <c:pt idx="74">
                  <c:v>0.120010509654954</c:v>
                </c:pt>
                <c:pt idx="75">
                  <c:v>0.120801285123734</c:v>
                </c:pt>
                <c:pt idx="76">
                  <c:v>0.119914660317003</c:v>
                </c:pt>
                <c:pt idx="77">
                  <c:v>0.121118462080304</c:v>
                </c:pt>
                <c:pt idx="78">
                  <c:v>0.119590831685288</c:v>
                </c:pt>
                <c:pt idx="79">
                  <c:v>0.119543877768319</c:v>
                </c:pt>
                <c:pt idx="80">
                  <c:v>0.117761916686918</c:v>
                </c:pt>
                <c:pt idx="81">
                  <c:v>0.117008300388394</c:v>
                </c:pt>
                <c:pt idx="82">
                  <c:v>0.117245107174789</c:v>
                </c:pt>
                <c:pt idx="83">
                  <c:v>0.116113598780996</c:v>
                </c:pt>
                <c:pt idx="84">
                  <c:v>0.116692019787353</c:v>
                </c:pt>
                <c:pt idx="85">
                  <c:v>0.111881345291407</c:v>
                </c:pt>
                <c:pt idx="86">
                  <c:v>0.111044003443715</c:v>
                </c:pt>
                <c:pt idx="87">
                  <c:v>0.11156302160533</c:v>
                </c:pt>
                <c:pt idx="88">
                  <c:v>0.113075409406479</c:v>
                </c:pt>
                <c:pt idx="89">
                  <c:v>0.110982579359112</c:v>
                </c:pt>
                <c:pt idx="90">
                  <c:v>0.111681141895693</c:v>
                </c:pt>
                <c:pt idx="91">
                  <c:v>0.108736043661522</c:v>
                </c:pt>
                <c:pt idx="92">
                  <c:v>0.109525397714661</c:v>
                </c:pt>
                <c:pt idx="93">
                  <c:v>0.109446264330811</c:v>
                </c:pt>
                <c:pt idx="94">
                  <c:v>0.109898467738315</c:v>
                </c:pt>
                <c:pt idx="95">
                  <c:v>0.110132367572491</c:v>
                </c:pt>
                <c:pt idx="96">
                  <c:v>0.109388384877467</c:v>
                </c:pt>
                <c:pt idx="97">
                  <c:v>0.110145119288423</c:v>
                </c:pt>
                <c:pt idx="98">
                  <c:v>0.112241332133897</c:v>
                </c:pt>
                <c:pt idx="99">
                  <c:v>0.113505763400745</c:v>
                </c:pt>
                <c:pt idx="100">
                  <c:v>0.113817734847867</c:v>
                </c:pt>
                <c:pt idx="101">
                  <c:v>0.114380726666129</c:v>
                </c:pt>
                <c:pt idx="102">
                  <c:v>0.113098816649761</c:v>
                </c:pt>
                <c:pt idx="103">
                  <c:v>0.112804534733699</c:v>
                </c:pt>
                <c:pt idx="104">
                  <c:v>0.11287938302414</c:v>
                </c:pt>
                <c:pt idx="105">
                  <c:v>0.112287358380919</c:v>
                </c:pt>
                <c:pt idx="106">
                  <c:v>0.113388357027419</c:v>
                </c:pt>
                <c:pt idx="107">
                  <c:v>0.109918317216671</c:v>
                </c:pt>
                <c:pt idx="108">
                  <c:v>0.10869021480587</c:v>
                </c:pt>
                <c:pt idx="109">
                  <c:v>0.106862180476987</c:v>
                </c:pt>
                <c:pt idx="110">
                  <c:v>0.108110628679634</c:v>
                </c:pt>
                <c:pt idx="111">
                  <c:v>0.10558780330707</c:v>
                </c:pt>
                <c:pt idx="112">
                  <c:v>0.103133929726197</c:v>
                </c:pt>
                <c:pt idx="113">
                  <c:v>0.103623447454411</c:v>
                </c:pt>
                <c:pt idx="114">
                  <c:v>0.103313135570426</c:v>
                </c:pt>
                <c:pt idx="115">
                  <c:v>0.104071631700346</c:v>
                </c:pt>
                <c:pt idx="116">
                  <c:v>0.104126598320348</c:v>
                </c:pt>
                <c:pt idx="117">
                  <c:v>0.103602481435509</c:v>
                </c:pt>
                <c:pt idx="118">
                  <c:v>0.103766137985283</c:v>
                </c:pt>
                <c:pt idx="119">
                  <c:v>0.103376440089615</c:v>
                </c:pt>
                <c:pt idx="120">
                  <c:v>0.10281338976265</c:v>
                </c:pt>
                <c:pt idx="121">
                  <c:v>0.102755463611341</c:v>
                </c:pt>
                <c:pt idx="122">
                  <c:v>0.101580054907104</c:v>
                </c:pt>
                <c:pt idx="123">
                  <c:v>0.100166255204034</c:v>
                </c:pt>
                <c:pt idx="124">
                  <c:v>0.102162405299711</c:v>
                </c:pt>
                <c:pt idx="125">
                  <c:v>0.10140982766063</c:v>
                </c:pt>
                <c:pt idx="126">
                  <c:v>0.103129312847606</c:v>
                </c:pt>
                <c:pt idx="127">
                  <c:v>0.101240759062027</c:v>
                </c:pt>
                <c:pt idx="128">
                  <c:v>0.0984857731453994</c:v>
                </c:pt>
                <c:pt idx="129">
                  <c:v>0.0991045360212364</c:v>
                </c:pt>
                <c:pt idx="130">
                  <c:v>0.0989760689277153</c:v>
                </c:pt>
                <c:pt idx="131">
                  <c:v>0.0967738905196354</c:v>
                </c:pt>
                <c:pt idx="132">
                  <c:v>0.0991552458616016</c:v>
                </c:pt>
                <c:pt idx="133">
                  <c:v>0.0997509416098088</c:v>
                </c:pt>
                <c:pt idx="134">
                  <c:v>0.100122799460015</c:v>
                </c:pt>
                <c:pt idx="135">
                  <c:v>0.0996708180547081</c:v>
                </c:pt>
                <c:pt idx="136">
                  <c:v>0.0993772614803724</c:v>
                </c:pt>
                <c:pt idx="137">
                  <c:v>0.100076555614643</c:v>
                </c:pt>
                <c:pt idx="138">
                  <c:v>0.100059729069719</c:v>
                </c:pt>
                <c:pt idx="139">
                  <c:v>0.0998894341934417</c:v>
                </c:pt>
                <c:pt idx="140">
                  <c:v>0.100631809171508</c:v>
                </c:pt>
                <c:pt idx="141">
                  <c:v>0.101026221321224</c:v>
                </c:pt>
                <c:pt idx="142">
                  <c:v>0.101262462531302</c:v>
                </c:pt>
                <c:pt idx="143">
                  <c:v>0.10172886418816</c:v>
                </c:pt>
                <c:pt idx="144">
                  <c:v>0.100231661661921</c:v>
                </c:pt>
                <c:pt idx="145">
                  <c:v>0.0997153811222542</c:v>
                </c:pt>
                <c:pt idx="146">
                  <c:v>0.0987244034889858</c:v>
                </c:pt>
                <c:pt idx="147">
                  <c:v>0.0977321013281054</c:v>
                </c:pt>
                <c:pt idx="148">
                  <c:v>0.0973160962819444</c:v>
                </c:pt>
                <c:pt idx="149">
                  <c:v>0.0978006885784996</c:v>
                </c:pt>
                <c:pt idx="150">
                  <c:v>0.09793077295418</c:v>
                </c:pt>
                <c:pt idx="151">
                  <c:v>0.0969978412682087</c:v>
                </c:pt>
                <c:pt idx="152">
                  <c:v>0.0975271411755842</c:v>
                </c:pt>
                <c:pt idx="153">
                  <c:v>0.094422515257524</c:v>
                </c:pt>
                <c:pt idx="154">
                  <c:v>0.093710386537577</c:v>
                </c:pt>
                <c:pt idx="155">
                  <c:v>0.0937198209293448</c:v>
                </c:pt>
                <c:pt idx="156">
                  <c:v>0.0907343896070334</c:v>
                </c:pt>
                <c:pt idx="157">
                  <c:v>0.0911575066371788</c:v>
                </c:pt>
                <c:pt idx="158">
                  <c:v>0.0942890792382442</c:v>
                </c:pt>
                <c:pt idx="159">
                  <c:v>0.0913842294720372</c:v>
                </c:pt>
                <c:pt idx="160">
                  <c:v>0.0912648606712123</c:v>
                </c:pt>
                <c:pt idx="161">
                  <c:v>0.0908405136210728</c:v>
                </c:pt>
                <c:pt idx="162">
                  <c:v>0.0922175774407224</c:v>
                </c:pt>
                <c:pt idx="163">
                  <c:v>0.0886604615921934</c:v>
                </c:pt>
                <c:pt idx="164">
                  <c:v>0.0886150453203339</c:v>
                </c:pt>
                <c:pt idx="165">
                  <c:v>0.0899215567753626</c:v>
                </c:pt>
                <c:pt idx="166">
                  <c:v>0.0896346087133497</c:v>
                </c:pt>
                <c:pt idx="167">
                  <c:v>0.0914014485500189</c:v>
                </c:pt>
                <c:pt idx="168">
                  <c:v>0.092816480243529</c:v>
                </c:pt>
                <c:pt idx="169">
                  <c:v>0.0907155554269944</c:v>
                </c:pt>
                <c:pt idx="170">
                  <c:v>0.0921875396559138</c:v>
                </c:pt>
                <c:pt idx="171">
                  <c:v>0.0908833270109612</c:v>
                </c:pt>
                <c:pt idx="172">
                  <c:v>0.0897626214810484</c:v>
                </c:pt>
                <c:pt idx="173">
                  <c:v>0.0916175061923642</c:v>
                </c:pt>
                <c:pt idx="174">
                  <c:v>0.0945255720921078</c:v>
                </c:pt>
                <c:pt idx="175">
                  <c:v>0.0928828868807147</c:v>
                </c:pt>
                <c:pt idx="176">
                  <c:v>0.0932725940941341</c:v>
                </c:pt>
                <c:pt idx="177">
                  <c:v>0.0906313813008667</c:v>
                </c:pt>
                <c:pt idx="178">
                  <c:v>0.090859800327926</c:v>
                </c:pt>
                <c:pt idx="179">
                  <c:v>0.088024555548993</c:v>
                </c:pt>
                <c:pt idx="180">
                  <c:v>0.0861428739779238</c:v>
                </c:pt>
                <c:pt idx="181">
                  <c:v>0.0850882629765717</c:v>
                </c:pt>
                <c:pt idx="182">
                  <c:v>0.084615217059969</c:v>
                </c:pt>
                <c:pt idx="183">
                  <c:v>0.0826829592617932</c:v>
                </c:pt>
                <c:pt idx="184">
                  <c:v>0.0818582613442416</c:v>
                </c:pt>
                <c:pt idx="185">
                  <c:v>0.0810419092560535</c:v>
                </c:pt>
                <c:pt idx="186">
                  <c:v>0.0803298716640102</c:v>
                </c:pt>
                <c:pt idx="187">
                  <c:v>0.0787660279815586</c:v>
                </c:pt>
                <c:pt idx="188">
                  <c:v>0.0774068444334399</c:v>
                </c:pt>
                <c:pt idx="189">
                  <c:v>0.0780264911931135</c:v>
                </c:pt>
                <c:pt idx="190">
                  <c:v>0.0781271590692411</c:v>
                </c:pt>
                <c:pt idx="191">
                  <c:v>0.0770285332642764</c:v>
                </c:pt>
                <c:pt idx="192">
                  <c:v>0.0769488969555765</c:v>
                </c:pt>
                <c:pt idx="193">
                  <c:v>0.0770511820432589</c:v>
                </c:pt>
                <c:pt idx="194">
                  <c:v>0.0776243937018881</c:v>
                </c:pt>
                <c:pt idx="195">
                  <c:v>0.0794685568320436</c:v>
                </c:pt>
                <c:pt idx="196">
                  <c:v>0.0816428186022474</c:v>
                </c:pt>
                <c:pt idx="197">
                  <c:v>0.0841394266376731</c:v>
                </c:pt>
                <c:pt idx="198">
                  <c:v>0.0861490731744703</c:v>
                </c:pt>
                <c:pt idx="199">
                  <c:v>0.0872045303971887</c:v>
                </c:pt>
                <c:pt idx="200">
                  <c:v>0.0872815954611268</c:v>
                </c:pt>
                <c:pt idx="201">
                  <c:v>0.086066409427025</c:v>
                </c:pt>
                <c:pt idx="202">
                  <c:v>0.0860428182105961</c:v>
                </c:pt>
                <c:pt idx="203">
                  <c:v>0.0857396056658189</c:v>
                </c:pt>
                <c:pt idx="204">
                  <c:v>0.0859760001754976</c:v>
                </c:pt>
                <c:pt idx="205">
                  <c:v>0.088042325914787</c:v>
                </c:pt>
                <c:pt idx="206">
                  <c:v>0.0868895875202732</c:v>
                </c:pt>
                <c:pt idx="207">
                  <c:v>0.0855561108892288</c:v>
                </c:pt>
                <c:pt idx="208">
                  <c:v>0.0857219897570867</c:v>
                </c:pt>
                <c:pt idx="209">
                  <c:v>0.0865916926270661</c:v>
                </c:pt>
                <c:pt idx="210">
                  <c:v>0.089947197086105</c:v>
                </c:pt>
                <c:pt idx="211">
                  <c:v>0.0885108027905625</c:v>
                </c:pt>
                <c:pt idx="212">
                  <c:v>0.0877166396474185</c:v>
                </c:pt>
                <c:pt idx="213">
                  <c:v>0.0877313071923413</c:v>
                </c:pt>
                <c:pt idx="214">
                  <c:v>0.0859869464385718</c:v>
                </c:pt>
                <c:pt idx="215">
                  <c:v>0.0858154009798751</c:v>
                </c:pt>
                <c:pt idx="216">
                  <c:v>0.0836918759831703</c:v>
                </c:pt>
                <c:pt idx="217">
                  <c:v>0.0819181753655724</c:v>
                </c:pt>
                <c:pt idx="218">
                  <c:v>0.0802404940634685</c:v>
                </c:pt>
                <c:pt idx="219">
                  <c:v>0.0785889057277232</c:v>
                </c:pt>
                <c:pt idx="220">
                  <c:v>0.0783318310093458</c:v>
                </c:pt>
                <c:pt idx="221">
                  <c:v>0.0784509756622523</c:v>
                </c:pt>
                <c:pt idx="222">
                  <c:v>0.0791579205836477</c:v>
                </c:pt>
                <c:pt idx="223">
                  <c:v>0.078089315902389</c:v>
                </c:pt>
                <c:pt idx="224">
                  <c:v>0.0766269616055916</c:v>
                </c:pt>
                <c:pt idx="225">
                  <c:v>0.07728137923573</c:v>
                </c:pt>
                <c:pt idx="226">
                  <c:v>0.0786327117545224</c:v>
                </c:pt>
                <c:pt idx="227">
                  <c:v>0.0774121656599855</c:v>
                </c:pt>
                <c:pt idx="228">
                  <c:v>0.0773685419669827</c:v>
                </c:pt>
                <c:pt idx="229">
                  <c:v>0.0776231142083037</c:v>
                </c:pt>
                <c:pt idx="230">
                  <c:v>0.0767463035501058</c:v>
                </c:pt>
                <c:pt idx="231">
                  <c:v>0.0760124916548892</c:v>
                </c:pt>
                <c:pt idx="232">
                  <c:v>0.0753601893755242</c:v>
                </c:pt>
                <c:pt idx="233">
                  <c:v>0.0749491381968783</c:v>
                </c:pt>
                <c:pt idx="234">
                  <c:v>0.0741910122967965</c:v>
                </c:pt>
                <c:pt idx="235">
                  <c:v>0.0737318220282153</c:v>
                </c:pt>
                <c:pt idx="236">
                  <c:v>0.0734041192439093</c:v>
                </c:pt>
                <c:pt idx="237">
                  <c:v>0.073125352396372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078202440"/>
        <c:axId val="-2075866904"/>
      </c:lineChart>
      <c:dateAx>
        <c:axId val="-2078202440"/>
        <c:scaling>
          <c:orientation val="minMax"/>
        </c:scaling>
        <c:delete val="0"/>
        <c:axPos val="b"/>
        <c:numFmt formatCode="yyyy\-mm\-dd" sourceLinked="1"/>
        <c:majorTickMark val="out"/>
        <c:minorTickMark val="none"/>
        <c:tickLblPos val="nextTo"/>
        <c:txPr>
          <a:bodyPr rot="-4800000"/>
          <a:lstStyle/>
          <a:p>
            <a:pPr>
              <a:defRPr sz="1300" b="1"/>
            </a:pPr>
            <a:endParaRPr lang="en-US"/>
          </a:p>
        </c:txPr>
        <c:crossAx val="-2075866904"/>
        <c:crosses val="autoZero"/>
        <c:auto val="1"/>
        <c:lblOffset val="100"/>
        <c:baseTimeUnit val="months"/>
      </c:dateAx>
      <c:valAx>
        <c:axId val="-2075866904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-207820244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Correlation Between</a:t>
            </a:r>
            <a:r>
              <a:rPr lang="en-US" baseline="0"/>
              <a:t> YOY % Change </a:t>
            </a:r>
          </a:p>
          <a:p>
            <a:pPr>
              <a:defRPr/>
            </a:pPr>
            <a:r>
              <a:rPr lang="en-US" baseline="0"/>
              <a:t>in Real Household Assets and...</a:t>
            </a:r>
            <a:endParaRPr lang="en-US"/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Correlations!$C$6</c:f>
              <c:strCache>
                <c:ptCount val="1"/>
                <c:pt idx="0">
                  <c:v>...QOQ % change in spending</c:v>
                </c:pt>
              </c:strCache>
            </c:strRef>
          </c:tx>
          <c:invertIfNegative val="0"/>
          <c:cat>
            <c:numRef>
              <c:f>Correlations!$D$5:$L$5</c:f>
              <c:numCache>
                <c:formatCode>General</c:formatCode>
                <c:ptCount val="9"/>
                <c:pt idx="0">
                  <c:v>-4.0</c:v>
                </c:pt>
                <c:pt idx="1">
                  <c:v>-3.0</c:v>
                </c:pt>
                <c:pt idx="2">
                  <c:v>-2.0</c:v>
                </c:pt>
                <c:pt idx="3">
                  <c:v>-1.0</c:v>
                </c:pt>
                <c:pt idx="4">
                  <c:v>0.0</c:v>
                </c:pt>
                <c:pt idx="5">
                  <c:v>1.0</c:v>
                </c:pt>
                <c:pt idx="6">
                  <c:v>2.0</c:v>
                </c:pt>
                <c:pt idx="7">
                  <c:v>3.0</c:v>
                </c:pt>
                <c:pt idx="8">
                  <c:v>4.0</c:v>
                </c:pt>
              </c:numCache>
            </c:numRef>
          </c:cat>
          <c:val>
            <c:numRef>
              <c:f>Correlations!$D$6:$L$6</c:f>
              <c:numCache>
                <c:formatCode>0.00</c:formatCode>
                <c:ptCount val="9"/>
                <c:pt idx="0">
                  <c:v>0.0285497740422812</c:v>
                </c:pt>
                <c:pt idx="1">
                  <c:v>0.097494132857891</c:v>
                </c:pt>
                <c:pt idx="2">
                  <c:v>0.187784233626411</c:v>
                </c:pt>
                <c:pt idx="3">
                  <c:v>0.276636758304834</c:v>
                </c:pt>
                <c:pt idx="4">
                  <c:v>0.345805108757713</c:v>
                </c:pt>
                <c:pt idx="5">
                  <c:v>0.36317309756653</c:v>
                </c:pt>
                <c:pt idx="6">
                  <c:v>0.275775261449359</c:v>
                </c:pt>
                <c:pt idx="7">
                  <c:v>0.171370446961737</c:v>
                </c:pt>
                <c:pt idx="8">
                  <c:v>0.0903471753639014</c:v>
                </c:pt>
              </c:numCache>
            </c:numRef>
          </c:val>
        </c:ser>
        <c:ser>
          <c:idx val="1"/>
          <c:order val="1"/>
          <c:tx>
            <c:strRef>
              <c:f>Correlations!$C$7</c:f>
              <c:strCache>
                <c:ptCount val="1"/>
                <c:pt idx="0">
                  <c:v>...YOY % change in spending</c:v>
                </c:pt>
              </c:strCache>
            </c:strRef>
          </c:tx>
          <c:invertIfNegative val="0"/>
          <c:cat>
            <c:numRef>
              <c:f>Correlations!$D$5:$L$5</c:f>
              <c:numCache>
                <c:formatCode>General</c:formatCode>
                <c:ptCount val="9"/>
                <c:pt idx="0">
                  <c:v>-4.0</c:v>
                </c:pt>
                <c:pt idx="1">
                  <c:v>-3.0</c:v>
                </c:pt>
                <c:pt idx="2">
                  <c:v>-2.0</c:v>
                </c:pt>
                <c:pt idx="3">
                  <c:v>-1.0</c:v>
                </c:pt>
                <c:pt idx="4">
                  <c:v>0.0</c:v>
                </c:pt>
                <c:pt idx="5">
                  <c:v>1.0</c:v>
                </c:pt>
                <c:pt idx="6">
                  <c:v>2.0</c:v>
                </c:pt>
                <c:pt idx="7">
                  <c:v>3.0</c:v>
                </c:pt>
                <c:pt idx="8">
                  <c:v>4.0</c:v>
                </c:pt>
              </c:numCache>
            </c:numRef>
          </c:cat>
          <c:val>
            <c:numRef>
              <c:f>Correlations!$D$7:$L$7</c:f>
              <c:numCache>
                <c:formatCode>0.00</c:formatCode>
                <c:ptCount val="9"/>
                <c:pt idx="0">
                  <c:v>-0.00761221670085465</c:v>
                </c:pt>
                <c:pt idx="1">
                  <c:v>0.0442753649126992</c:v>
                </c:pt>
                <c:pt idx="2">
                  <c:v>0.109407252660937</c:v>
                </c:pt>
                <c:pt idx="3">
                  <c:v>0.193840394964286</c:v>
                </c:pt>
                <c:pt idx="4">
                  <c:v>0.298681663392823</c:v>
                </c:pt>
                <c:pt idx="5">
                  <c:v>0.386211620099378</c:v>
                </c:pt>
                <c:pt idx="6">
                  <c:v>0.4151625615326</c:v>
                </c:pt>
                <c:pt idx="7">
                  <c:v>0.381202580569052</c:v>
                </c:pt>
                <c:pt idx="8">
                  <c:v>0.297396353725643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082081592"/>
        <c:axId val="-2081816840"/>
      </c:barChart>
      <c:catAx>
        <c:axId val="-20820815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/>
                </a:pPr>
                <a:r>
                  <a:rPr lang="en-US" sz="1400"/>
                  <a:t>Lags</a:t>
                </a:r>
                <a:br>
                  <a:rPr lang="en-US" sz="1400"/>
                </a:br>
                <a:r>
                  <a:rPr lang="en-US" sz="1400"/>
                  <a:t>&lt;-  Quarters before asset change | Quarters after asset change -&gt;</a:t>
                </a:r>
              </a:p>
              <a:p>
                <a:pPr>
                  <a:defRPr sz="1400"/>
                </a:pPr>
                <a:r>
                  <a:rPr lang="en-US" sz="1400" b="0"/>
                  <a:t>Spending = Personal Consumption Expenditures</a:t>
                </a:r>
                <a:r>
                  <a:rPr lang="en-US" sz="1400" b="0" baseline="0"/>
                  <a:t> ex housing and health + </a:t>
                </a:r>
              </a:p>
              <a:p>
                <a:pPr>
                  <a:defRPr sz="1400"/>
                </a:pPr>
                <a:r>
                  <a:rPr lang="en-US" sz="1400" b="0" baseline="0"/>
                  <a:t>Nonresidential (business) gross investment ex structures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-2081816840"/>
        <c:crosses val="autoZero"/>
        <c:auto val="1"/>
        <c:lblAlgn val="ctr"/>
        <c:lblOffset val="100"/>
        <c:noMultiLvlLbl val="0"/>
      </c:catAx>
      <c:valAx>
        <c:axId val="-2081816840"/>
        <c:scaling>
          <c:orientation val="minMax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400" b="1"/>
            </a:pPr>
            <a:endParaRPr lang="en-US"/>
          </a:p>
        </c:txPr>
        <c:crossAx val="-208208159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02219603402417"/>
          <c:y val="0.209885868654716"/>
          <c:w val="0.273821662760382"/>
          <c:h val="0.178412003685709"/>
        </c:manualLayout>
      </c:layout>
      <c:overlay val="0"/>
      <c:spPr>
        <a:solidFill>
          <a:schemeClr val="bg1"/>
        </a:solidFill>
      </c:spPr>
      <c:txPr>
        <a:bodyPr/>
        <a:lstStyle/>
        <a:p>
          <a:pPr>
            <a:defRPr sz="1200" b="1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Correlation Between</a:t>
            </a:r>
            <a:r>
              <a:rPr lang="en-US" baseline="0"/>
              <a:t> YOY % Change </a:t>
            </a:r>
          </a:p>
          <a:p>
            <a:pPr>
              <a:defRPr/>
            </a:pPr>
            <a:r>
              <a:rPr lang="en-US" baseline="0"/>
              <a:t>in Real Household Assets and...</a:t>
            </a:r>
            <a:endParaRPr lang="en-US"/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Correlations!$C$11</c:f>
              <c:strCache>
                <c:ptCount val="1"/>
                <c:pt idx="0">
                  <c:v>...YOY % change in consumption</c:v>
                </c:pt>
              </c:strCache>
            </c:strRef>
          </c:tx>
          <c:invertIfNegative val="0"/>
          <c:cat>
            <c:numRef>
              <c:f>Correlations!$D$5:$L$5</c:f>
              <c:numCache>
                <c:formatCode>General</c:formatCode>
                <c:ptCount val="9"/>
                <c:pt idx="0">
                  <c:v>-4.0</c:v>
                </c:pt>
                <c:pt idx="1">
                  <c:v>-3.0</c:v>
                </c:pt>
                <c:pt idx="2">
                  <c:v>-2.0</c:v>
                </c:pt>
                <c:pt idx="3">
                  <c:v>-1.0</c:v>
                </c:pt>
                <c:pt idx="4">
                  <c:v>0.0</c:v>
                </c:pt>
                <c:pt idx="5">
                  <c:v>1.0</c:v>
                </c:pt>
                <c:pt idx="6">
                  <c:v>2.0</c:v>
                </c:pt>
                <c:pt idx="7">
                  <c:v>3.0</c:v>
                </c:pt>
                <c:pt idx="8">
                  <c:v>4.0</c:v>
                </c:pt>
              </c:numCache>
            </c:numRef>
          </c:cat>
          <c:val>
            <c:numRef>
              <c:f>Correlations!$D$11:$L$11</c:f>
              <c:numCache>
                <c:formatCode>0.00</c:formatCode>
                <c:ptCount val="9"/>
                <c:pt idx="0">
                  <c:v>-0.0152052509056063</c:v>
                </c:pt>
                <c:pt idx="1">
                  <c:v>0.0327377595076379</c:v>
                </c:pt>
                <c:pt idx="2">
                  <c:v>0.0977636726916338</c:v>
                </c:pt>
                <c:pt idx="3">
                  <c:v>0.174050468583033</c:v>
                </c:pt>
                <c:pt idx="4">
                  <c:v>0.270892874106749</c:v>
                </c:pt>
                <c:pt idx="5">
                  <c:v>0.348328706809353</c:v>
                </c:pt>
                <c:pt idx="6">
                  <c:v>0.362631629933363</c:v>
                </c:pt>
                <c:pt idx="7">
                  <c:v>0.328630016518171</c:v>
                </c:pt>
                <c:pt idx="8">
                  <c:v>0.253192962574245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081114200"/>
        <c:axId val="-2080661128"/>
      </c:barChart>
      <c:catAx>
        <c:axId val="-20811142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/>
                </a:pPr>
                <a:r>
                  <a:rPr lang="en-US" sz="1400"/>
                  <a:t>Lags</a:t>
                </a:r>
                <a:br>
                  <a:rPr lang="en-US" sz="1400"/>
                </a:br>
                <a:r>
                  <a:rPr lang="en-US" sz="1400"/>
                  <a:t>&lt;-  Quarters before asset change | Quarters after asset change -&gt;</a:t>
                </a:r>
              </a:p>
              <a:p>
                <a:pPr>
                  <a:defRPr sz="1400"/>
                </a:pPr>
                <a:r>
                  <a:rPr lang="en-US" sz="1400" b="0"/>
                  <a:t>Personal Consumption Expenditures</a:t>
                </a:r>
                <a:r>
                  <a:rPr lang="en-US" sz="1400" b="0" baseline="0"/>
                  <a:t> ex housing and health 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-2080661128"/>
        <c:crosses val="autoZero"/>
        <c:auto val="1"/>
        <c:lblAlgn val="ctr"/>
        <c:lblOffset val="100"/>
        <c:noMultiLvlLbl val="0"/>
      </c:catAx>
      <c:valAx>
        <c:axId val="-2080661128"/>
        <c:scaling>
          <c:orientation val="minMax"/>
          <c:max val="0.5"/>
          <c:min val="-0.1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400" b="1"/>
            </a:pPr>
            <a:endParaRPr lang="en-US"/>
          </a:p>
        </c:txPr>
        <c:crossAx val="-208111420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0955751170638554"/>
          <c:y val="0.21251059168785"/>
          <c:w val="0.273821662760382"/>
          <c:h val="0.178412003685709"/>
        </c:manualLayout>
      </c:layout>
      <c:overlay val="0"/>
      <c:spPr>
        <a:solidFill>
          <a:schemeClr val="bg1"/>
        </a:solidFill>
      </c:spPr>
      <c:txPr>
        <a:bodyPr/>
        <a:lstStyle/>
        <a:p>
          <a:pPr>
            <a:defRPr sz="1200" b="1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Correlation Between</a:t>
            </a:r>
            <a:r>
              <a:rPr lang="en-US" baseline="0"/>
              <a:t> YOY % Change </a:t>
            </a:r>
          </a:p>
          <a:p>
            <a:pPr>
              <a:defRPr/>
            </a:pPr>
            <a:r>
              <a:rPr lang="en-US" baseline="0"/>
              <a:t>in Consumption and...</a:t>
            </a:r>
            <a:endParaRPr lang="en-US"/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Correlations!$C$16</c:f>
              <c:strCache>
                <c:ptCount val="1"/>
                <c:pt idx="0">
                  <c:v>...YOY % change in biz investment</c:v>
                </c:pt>
              </c:strCache>
            </c:strRef>
          </c:tx>
          <c:invertIfNegative val="0"/>
          <c:cat>
            <c:numRef>
              <c:f>Correlations!$D$5:$L$5</c:f>
              <c:numCache>
                <c:formatCode>General</c:formatCode>
                <c:ptCount val="9"/>
                <c:pt idx="0">
                  <c:v>-4.0</c:v>
                </c:pt>
                <c:pt idx="1">
                  <c:v>-3.0</c:v>
                </c:pt>
                <c:pt idx="2">
                  <c:v>-2.0</c:v>
                </c:pt>
                <c:pt idx="3">
                  <c:v>-1.0</c:v>
                </c:pt>
                <c:pt idx="4">
                  <c:v>0.0</c:v>
                </c:pt>
                <c:pt idx="5">
                  <c:v>1.0</c:v>
                </c:pt>
                <c:pt idx="6">
                  <c:v>2.0</c:v>
                </c:pt>
                <c:pt idx="7">
                  <c:v>3.0</c:v>
                </c:pt>
                <c:pt idx="8">
                  <c:v>4.0</c:v>
                </c:pt>
              </c:numCache>
            </c:numRef>
          </c:cat>
          <c:val>
            <c:numRef>
              <c:f>Correlations!$D$20:$L$20</c:f>
              <c:numCache>
                <c:formatCode>0.00</c:formatCode>
                <c:ptCount val="9"/>
                <c:pt idx="0">
                  <c:v>0.281547902562047</c:v>
                </c:pt>
                <c:pt idx="1">
                  <c:v>0.409582793374746</c:v>
                </c:pt>
                <c:pt idx="2">
                  <c:v>0.572344455074483</c:v>
                </c:pt>
                <c:pt idx="3">
                  <c:v>0.68625168248698</c:v>
                </c:pt>
                <c:pt idx="4">
                  <c:v>0.73779064157353</c:v>
                </c:pt>
                <c:pt idx="5">
                  <c:v>0.690504353656759</c:v>
                </c:pt>
                <c:pt idx="6">
                  <c:v>0.576526977967639</c:v>
                </c:pt>
                <c:pt idx="7">
                  <c:v>0.459619444593241</c:v>
                </c:pt>
                <c:pt idx="8">
                  <c:v>0.359362769104707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082168872"/>
        <c:axId val="-2081753640"/>
      </c:barChart>
      <c:catAx>
        <c:axId val="-20821688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/>
                </a:pPr>
                <a:r>
                  <a:rPr lang="en-US" sz="1400"/>
                  <a:t>Lags</a:t>
                </a:r>
                <a:br>
                  <a:rPr lang="en-US" sz="1400"/>
                </a:br>
                <a:r>
                  <a:rPr lang="en-US" sz="1400"/>
                  <a:t>&lt;-  Quarters before asset change | Quarters after asset change -&gt;</a:t>
                </a:r>
              </a:p>
              <a:p>
                <a:pPr>
                  <a:defRPr sz="1400"/>
                </a:pPr>
                <a:r>
                  <a:rPr lang="en-US" sz="1400" b="0" baseline="0"/>
                  <a:t>Nonresidential (business) gross investment ex structures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-2081753640"/>
        <c:crosses val="autoZero"/>
        <c:auto val="1"/>
        <c:lblAlgn val="ctr"/>
        <c:lblOffset val="100"/>
        <c:noMultiLvlLbl val="0"/>
      </c:catAx>
      <c:valAx>
        <c:axId val="-2081753640"/>
        <c:scaling>
          <c:orientation val="minMax"/>
          <c:max val="1.0"/>
          <c:min val="-0.1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400" b="1"/>
            </a:pPr>
            <a:endParaRPr lang="en-US"/>
          </a:p>
        </c:txPr>
        <c:crossAx val="-208216887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02219635336281"/>
          <c:y val="0.225633951267903"/>
          <c:w val="0.273821662760382"/>
          <c:h val="0.123293859921053"/>
        </c:manualLayout>
      </c:layout>
      <c:overlay val="0"/>
      <c:spPr>
        <a:solidFill>
          <a:schemeClr val="bg1"/>
        </a:solidFill>
      </c:spPr>
      <c:txPr>
        <a:bodyPr/>
        <a:lstStyle/>
        <a:p>
          <a:pPr>
            <a:defRPr sz="1200" b="1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Changes in Wealth, Spending, Consumption, </a:t>
            </a:r>
          </a:p>
          <a:p>
            <a:pPr>
              <a:defRPr/>
            </a:pPr>
            <a:r>
              <a:rPr lang="en-US"/>
              <a:t>Investment, GDP, and Income</a:t>
            </a:r>
            <a:br>
              <a:rPr lang="en-US"/>
            </a:br>
            <a:r>
              <a:rPr lang="en-US" sz="1500"/>
              <a:t>What</a:t>
            </a:r>
            <a:r>
              <a:rPr lang="en-US" sz="1500" baseline="0"/>
              <a:t> Precedes What?</a:t>
            </a:r>
            <a:endParaRPr lang="en-US" sz="1500"/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5"/>
          <c:order val="0"/>
          <c:tx>
            <c:v>Income and Spending</c:v>
          </c:tx>
          <c:marker>
            <c:symbol val="none"/>
          </c:marker>
          <c:cat>
            <c:numRef>
              <c:f>Correlations!$D$5:$L$5</c:f>
              <c:numCache>
                <c:formatCode>General</c:formatCode>
                <c:ptCount val="9"/>
                <c:pt idx="0">
                  <c:v>-4.0</c:v>
                </c:pt>
                <c:pt idx="1">
                  <c:v>-3.0</c:v>
                </c:pt>
                <c:pt idx="2">
                  <c:v>-2.0</c:v>
                </c:pt>
                <c:pt idx="3">
                  <c:v>-1.0</c:v>
                </c:pt>
                <c:pt idx="4">
                  <c:v>0.0</c:v>
                </c:pt>
                <c:pt idx="5">
                  <c:v>1.0</c:v>
                </c:pt>
                <c:pt idx="6">
                  <c:v>2.0</c:v>
                </c:pt>
                <c:pt idx="7">
                  <c:v>3.0</c:v>
                </c:pt>
                <c:pt idx="8">
                  <c:v>4.0</c:v>
                </c:pt>
              </c:numCache>
            </c:numRef>
          </c:cat>
          <c:val>
            <c:numRef>
              <c:f>Correlations!$D$31:$L$31</c:f>
              <c:numCache>
                <c:formatCode>0.00</c:formatCode>
                <c:ptCount val="9"/>
                <c:pt idx="0">
                  <c:v>0.647035310808465</c:v>
                </c:pt>
                <c:pt idx="1">
                  <c:v>0.744634880183928</c:v>
                </c:pt>
                <c:pt idx="2">
                  <c:v>0.826256394486554</c:v>
                </c:pt>
                <c:pt idx="3">
                  <c:v>0.873833860775568</c:v>
                </c:pt>
                <c:pt idx="4">
                  <c:v>0.869203568340694</c:v>
                </c:pt>
                <c:pt idx="5">
                  <c:v>0.785909684017968</c:v>
                </c:pt>
                <c:pt idx="6">
                  <c:v>0.665252910184768</c:v>
                </c:pt>
                <c:pt idx="7">
                  <c:v>0.543467312361907</c:v>
                </c:pt>
                <c:pt idx="8">
                  <c:v>0.445018785713435</c:v>
                </c:pt>
              </c:numCache>
            </c:numRef>
          </c:val>
          <c:smooth val="0"/>
        </c:ser>
        <c:ser>
          <c:idx val="3"/>
          <c:order val="1"/>
          <c:tx>
            <c:v>Consumption and Investment</c:v>
          </c:tx>
          <c:marker>
            <c:symbol val="none"/>
          </c:marker>
          <c:cat>
            <c:numRef>
              <c:f>Correlations!$D$5:$L$5</c:f>
              <c:numCache>
                <c:formatCode>General</c:formatCode>
                <c:ptCount val="9"/>
                <c:pt idx="0">
                  <c:v>-4.0</c:v>
                </c:pt>
                <c:pt idx="1">
                  <c:v>-3.0</c:v>
                </c:pt>
                <c:pt idx="2">
                  <c:v>-2.0</c:v>
                </c:pt>
                <c:pt idx="3">
                  <c:v>-1.0</c:v>
                </c:pt>
                <c:pt idx="4">
                  <c:v>0.0</c:v>
                </c:pt>
                <c:pt idx="5">
                  <c:v>1.0</c:v>
                </c:pt>
                <c:pt idx="6">
                  <c:v>2.0</c:v>
                </c:pt>
                <c:pt idx="7">
                  <c:v>3.0</c:v>
                </c:pt>
                <c:pt idx="8">
                  <c:v>4.0</c:v>
                </c:pt>
              </c:numCache>
            </c:numRef>
          </c:cat>
          <c:val>
            <c:numRef>
              <c:f>Correlations!$D$20:$L$20</c:f>
              <c:numCache>
                <c:formatCode>0.00</c:formatCode>
                <c:ptCount val="9"/>
                <c:pt idx="0">
                  <c:v>0.281547902562047</c:v>
                </c:pt>
                <c:pt idx="1">
                  <c:v>0.409582793374746</c:v>
                </c:pt>
                <c:pt idx="2">
                  <c:v>0.572344455074483</c:v>
                </c:pt>
                <c:pt idx="3">
                  <c:v>0.68625168248698</c:v>
                </c:pt>
                <c:pt idx="4">
                  <c:v>0.73779064157353</c:v>
                </c:pt>
                <c:pt idx="5">
                  <c:v>0.690504353656759</c:v>
                </c:pt>
                <c:pt idx="6">
                  <c:v>0.576526977967639</c:v>
                </c:pt>
                <c:pt idx="7">
                  <c:v>0.459619444593241</c:v>
                </c:pt>
                <c:pt idx="8">
                  <c:v>0.359362769104707</c:v>
                </c:pt>
              </c:numCache>
            </c:numRef>
          </c:val>
          <c:smooth val="0"/>
        </c:ser>
        <c:ser>
          <c:idx val="0"/>
          <c:order val="2"/>
          <c:tx>
            <c:v>Assets and Spending</c:v>
          </c:tx>
          <c:marker>
            <c:symbol val="none"/>
          </c:marker>
          <c:cat>
            <c:numRef>
              <c:f>Correlations!$D$5:$L$5</c:f>
              <c:numCache>
                <c:formatCode>General</c:formatCode>
                <c:ptCount val="9"/>
                <c:pt idx="0">
                  <c:v>-4.0</c:v>
                </c:pt>
                <c:pt idx="1">
                  <c:v>-3.0</c:v>
                </c:pt>
                <c:pt idx="2">
                  <c:v>-2.0</c:v>
                </c:pt>
                <c:pt idx="3">
                  <c:v>-1.0</c:v>
                </c:pt>
                <c:pt idx="4">
                  <c:v>0.0</c:v>
                </c:pt>
                <c:pt idx="5">
                  <c:v>1.0</c:v>
                </c:pt>
                <c:pt idx="6">
                  <c:v>2.0</c:v>
                </c:pt>
                <c:pt idx="7">
                  <c:v>3.0</c:v>
                </c:pt>
                <c:pt idx="8">
                  <c:v>4.0</c:v>
                </c:pt>
              </c:numCache>
            </c:numRef>
          </c:cat>
          <c:val>
            <c:numRef>
              <c:f>Correlations!$D$7:$L$7</c:f>
              <c:numCache>
                <c:formatCode>0.00</c:formatCode>
                <c:ptCount val="9"/>
                <c:pt idx="0">
                  <c:v>-0.00761221670085465</c:v>
                </c:pt>
                <c:pt idx="1">
                  <c:v>0.0442753649126992</c:v>
                </c:pt>
                <c:pt idx="2">
                  <c:v>0.109407252660937</c:v>
                </c:pt>
                <c:pt idx="3">
                  <c:v>0.193840394964286</c:v>
                </c:pt>
                <c:pt idx="4">
                  <c:v>0.298681663392823</c:v>
                </c:pt>
                <c:pt idx="5">
                  <c:v>0.386211620099378</c:v>
                </c:pt>
                <c:pt idx="6">
                  <c:v>0.4151625615326</c:v>
                </c:pt>
                <c:pt idx="7">
                  <c:v>0.381202580569052</c:v>
                </c:pt>
                <c:pt idx="8">
                  <c:v>0.297396353725643</c:v>
                </c:pt>
              </c:numCache>
            </c:numRef>
          </c:val>
          <c:smooth val="0"/>
        </c:ser>
        <c:ser>
          <c:idx val="1"/>
          <c:order val="3"/>
          <c:tx>
            <c:v>Assets and Consumption</c:v>
          </c:tx>
          <c:marker>
            <c:symbol val="none"/>
          </c:marker>
          <c:cat>
            <c:numRef>
              <c:f>Correlations!$D$5:$L$5</c:f>
              <c:numCache>
                <c:formatCode>General</c:formatCode>
                <c:ptCount val="9"/>
                <c:pt idx="0">
                  <c:v>-4.0</c:v>
                </c:pt>
                <c:pt idx="1">
                  <c:v>-3.0</c:v>
                </c:pt>
                <c:pt idx="2">
                  <c:v>-2.0</c:v>
                </c:pt>
                <c:pt idx="3">
                  <c:v>-1.0</c:v>
                </c:pt>
                <c:pt idx="4">
                  <c:v>0.0</c:v>
                </c:pt>
                <c:pt idx="5">
                  <c:v>1.0</c:v>
                </c:pt>
                <c:pt idx="6">
                  <c:v>2.0</c:v>
                </c:pt>
                <c:pt idx="7">
                  <c:v>3.0</c:v>
                </c:pt>
                <c:pt idx="8">
                  <c:v>4.0</c:v>
                </c:pt>
              </c:numCache>
            </c:numRef>
          </c:cat>
          <c:val>
            <c:numRef>
              <c:f>Correlations!$D$11:$L$11</c:f>
              <c:numCache>
                <c:formatCode>0.00</c:formatCode>
                <c:ptCount val="9"/>
                <c:pt idx="0">
                  <c:v>-0.0152052509056063</c:v>
                </c:pt>
                <c:pt idx="1">
                  <c:v>0.0327377595076379</c:v>
                </c:pt>
                <c:pt idx="2">
                  <c:v>0.0977636726916338</c:v>
                </c:pt>
                <c:pt idx="3">
                  <c:v>0.174050468583033</c:v>
                </c:pt>
                <c:pt idx="4">
                  <c:v>0.270892874106749</c:v>
                </c:pt>
                <c:pt idx="5">
                  <c:v>0.348328706809353</c:v>
                </c:pt>
                <c:pt idx="6">
                  <c:v>0.362631629933363</c:v>
                </c:pt>
                <c:pt idx="7">
                  <c:v>0.328630016518171</c:v>
                </c:pt>
                <c:pt idx="8">
                  <c:v>0.253192962574245</c:v>
                </c:pt>
              </c:numCache>
            </c:numRef>
          </c:val>
          <c:smooth val="0"/>
        </c:ser>
        <c:ser>
          <c:idx val="2"/>
          <c:order val="4"/>
          <c:tx>
            <c:v>Assets and Investment</c:v>
          </c:tx>
          <c:marker>
            <c:symbol val="none"/>
          </c:marker>
          <c:cat>
            <c:numRef>
              <c:f>Correlations!$D$5:$L$5</c:f>
              <c:numCache>
                <c:formatCode>General</c:formatCode>
                <c:ptCount val="9"/>
                <c:pt idx="0">
                  <c:v>-4.0</c:v>
                </c:pt>
                <c:pt idx="1">
                  <c:v>-3.0</c:v>
                </c:pt>
                <c:pt idx="2">
                  <c:v>-2.0</c:v>
                </c:pt>
                <c:pt idx="3">
                  <c:v>-1.0</c:v>
                </c:pt>
                <c:pt idx="4">
                  <c:v>0.0</c:v>
                </c:pt>
                <c:pt idx="5">
                  <c:v>1.0</c:v>
                </c:pt>
                <c:pt idx="6">
                  <c:v>2.0</c:v>
                </c:pt>
                <c:pt idx="7">
                  <c:v>3.0</c:v>
                </c:pt>
                <c:pt idx="8">
                  <c:v>4.0</c:v>
                </c:pt>
              </c:numCache>
            </c:numRef>
          </c:cat>
          <c:val>
            <c:numRef>
              <c:f>Correlations!$D$16:$L$16</c:f>
              <c:numCache>
                <c:formatCode>0.00</c:formatCode>
                <c:ptCount val="9"/>
                <c:pt idx="0">
                  <c:v>0.0174798857607749</c:v>
                </c:pt>
                <c:pt idx="1">
                  <c:v>0.0562276720078917</c:v>
                </c:pt>
                <c:pt idx="2">
                  <c:v>0.115272740476695</c:v>
                </c:pt>
                <c:pt idx="3">
                  <c:v>0.220241434344608</c:v>
                </c:pt>
                <c:pt idx="4">
                  <c:v>0.330136855955635</c:v>
                </c:pt>
                <c:pt idx="5">
                  <c:v>0.432075396913344</c:v>
                </c:pt>
                <c:pt idx="6">
                  <c:v>0.458224594342089</c:v>
                </c:pt>
                <c:pt idx="7">
                  <c:v>0.392902391550612</c:v>
                </c:pt>
                <c:pt idx="8">
                  <c:v>0.266413626878433</c:v>
                </c:pt>
              </c:numCache>
            </c:numRef>
          </c:val>
          <c:smooth val="0"/>
        </c:ser>
        <c:ser>
          <c:idx val="4"/>
          <c:order val="5"/>
          <c:tx>
            <c:v>Assets and GDP</c:v>
          </c:tx>
          <c:marker>
            <c:symbol val="none"/>
          </c:marker>
          <c:cat>
            <c:numRef>
              <c:f>Correlations!$D$5:$L$5</c:f>
              <c:numCache>
                <c:formatCode>General</c:formatCode>
                <c:ptCount val="9"/>
                <c:pt idx="0">
                  <c:v>-4.0</c:v>
                </c:pt>
                <c:pt idx="1">
                  <c:v>-3.0</c:v>
                </c:pt>
                <c:pt idx="2">
                  <c:v>-2.0</c:v>
                </c:pt>
                <c:pt idx="3">
                  <c:v>-1.0</c:v>
                </c:pt>
                <c:pt idx="4">
                  <c:v>0.0</c:v>
                </c:pt>
                <c:pt idx="5">
                  <c:v>1.0</c:v>
                </c:pt>
                <c:pt idx="6">
                  <c:v>2.0</c:v>
                </c:pt>
                <c:pt idx="7">
                  <c:v>3.0</c:v>
                </c:pt>
                <c:pt idx="8">
                  <c:v>4.0</c:v>
                </c:pt>
              </c:numCache>
            </c:numRef>
          </c:cat>
          <c:val>
            <c:numRef>
              <c:f>Correlations!$D$26:$L$26</c:f>
              <c:numCache>
                <c:formatCode>0.00</c:formatCode>
                <c:ptCount val="9"/>
                <c:pt idx="0">
                  <c:v>-0.0334409585270889</c:v>
                </c:pt>
                <c:pt idx="1">
                  <c:v>0.00778600609146095</c:v>
                </c:pt>
                <c:pt idx="2">
                  <c:v>0.0644782366388626</c:v>
                </c:pt>
                <c:pt idx="3">
                  <c:v>0.14506915068813</c:v>
                </c:pt>
                <c:pt idx="4">
                  <c:v>0.232918982845977</c:v>
                </c:pt>
                <c:pt idx="5">
                  <c:v>0.306755433601966</c:v>
                </c:pt>
                <c:pt idx="6">
                  <c:v>0.332003829002096</c:v>
                </c:pt>
                <c:pt idx="7">
                  <c:v>0.302802495448207</c:v>
                </c:pt>
                <c:pt idx="8">
                  <c:v>0.228302265137351</c:v>
                </c:pt>
              </c:numCache>
            </c:numRef>
          </c:val>
          <c:smooth val="0"/>
        </c:ser>
        <c:ser>
          <c:idx val="6"/>
          <c:order val="6"/>
          <c:tx>
            <c:v>Assets and Income</c:v>
          </c:tx>
          <c:marker>
            <c:symbol val="none"/>
          </c:marker>
          <c:cat>
            <c:numRef>
              <c:f>Correlations!$D$5:$L$5</c:f>
              <c:numCache>
                <c:formatCode>General</c:formatCode>
                <c:ptCount val="9"/>
                <c:pt idx="0">
                  <c:v>-4.0</c:v>
                </c:pt>
                <c:pt idx="1">
                  <c:v>-3.0</c:v>
                </c:pt>
                <c:pt idx="2">
                  <c:v>-2.0</c:v>
                </c:pt>
                <c:pt idx="3">
                  <c:v>-1.0</c:v>
                </c:pt>
                <c:pt idx="4">
                  <c:v>0.0</c:v>
                </c:pt>
                <c:pt idx="5">
                  <c:v>1.0</c:v>
                </c:pt>
                <c:pt idx="6">
                  <c:v>2.0</c:v>
                </c:pt>
                <c:pt idx="7">
                  <c:v>3.0</c:v>
                </c:pt>
                <c:pt idx="8">
                  <c:v>4.0</c:v>
                </c:pt>
              </c:numCache>
            </c:numRef>
          </c:cat>
          <c:val>
            <c:numRef>
              <c:f>Correlations!$D$35:$L$35</c:f>
              <c:numCache>
                <c:formatCode>0.00</c:formatCode>
                <c:ptCount val="9"/>
                <c:pt idx="0">
                  <c:v>-0.131349095338782</c:v>
                </c:pt>
                <c:pt idx="1">
                  <c:v>-0.102894145627929</c:v>
                </c:pt>
                <c:pt idx="2">
                  <c:v>-0.0580062149832091</c:v>
                </c:pt>
                <c:pt idx="3">
                  <c:v>0.0207886324122362</c:v>
                </c:pt>
                <c:pt idx="4">
                  <c:v>0.120061770975065</c:v>
                </c:pt>
                <c:pt idx="5">
                  <c:v>0.22379072519798</c:v>
                </c:pt>
                <c:pt idx="6">
                  <c:v>0.288946619646383</c:v>
                </c:pt>
                <c:pt idx="7">
                  <c:v>0.318546717620406</c:v>
                </c:pt>
                <c:pt idx="8">
                  <c:v>0.299812052783201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107239368"/>
        <c:axId val="-2107315704"/>
      </c:lineChart>
      <c:catAx>
        <c:axId val="-21072393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ctr">
                  <a:defRPr/>
                </a:pPr>
                <a:r>
                  <a:rPr lang="en-US" sz="1400" b="1" i="0" baseline="0">
                    <a:effectLst/>
                  </a:rPr>
                  <a:t>Lags Relative to First Variable Change</a:t>
                </a:r>
                <a:br>
                  <a:rPr lang="en-US" sz="1400" b="1" i="0" baseline="0">
                    <a:effectLst/>
                  </a:rPr>
                </a:br>
                <a:r>
                  <a:rPr lang="en-US" sz="1400" b="1" i="0" baseline="0">
                    <a:effectLst/>
                  </a:rPr>
                  <a:t> &lt;-  Quarters before | Quarters after -&gt;</a:t>
                </a:r>
                <a:endParaRPr lang="en-US" sz="1400">
                  <a:effectLst/>
                </a:endParaRPr>
              </a:p>
            </c:rich>
          </c:tx>
          <c:layout>
            <c:manualLayout>
              <c:xMode val="edge"/>
              <c:yMode val="edge"/>
              <c:x val="0.214032825780883"/>
              <c:y val="0.874378280839895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-2107315704"/>
        <c:crosses val="autoZero"/>
        <c:auto val="1"/>
        <c:lblAlgn val="ctr"/>
        <c:lblOffset val="100"/>
        <c:noMultiLvlLbl val="0"/>
      </c:catAx>
      <c:valAx>
        <c:axId val="-2107315704"/>
        <c:scaling>
          <c:orientation val="minMax"/>
          <c:max val="1.01"/>
          <c:min val="-0.2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txPr>
          <a:bodyPr/>
          <a:lstStyle/>
          <a:p>
            <a:pPr>
              <a:defRPr sz="1400" b="1"/>
            </a:pPr>
            <a:endParaRPr lang="en-US"/>
          </a:p>
        </c:txPr>
        <c:crossAx val="-2107239368"/>
        <c:crosses val="autoZero"/>
        <c:crossBetween val="between"/>
      </c:valAx>
    </c:plotArea>
    <c:legend>
      <c:legendPos val="r"/>
      <c:layout/>
      <c:overlay val="0"/>
      <c:txPr>
        <a:bodyPr/>
        <a:lstStyle/>
        <a:p>
          <a:pPr>
            <a:defRPr b="1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4" Type="http://schemas.openxmlformats.org/officeDocument/2006/relationships/chart" Target="../charts/chart5.xml"/><Relationship Id="rId5" Type="http://schemas.openxmlformats.org/officeDocument/2006/relationships/chart" Target="../charts/chart6.xml"/><Relationship Id="rId6" Type="http://schemas.openxmlformats.org/officeDocument/2006/relationships/chart" Target="../charts/chart7.xml"/><Relationship Id="rId7" Type="http://schemas.openxmlformats.org/officeDocument/2006/relationships/chart" Target="../charts/chart8.xml"/><Relationship Id="rId8" Type="http://schemas.openxmlformats.org/officeDocument/2006/relationships/chart" Target="../charts/chart9.xml"/><Relationship Id="rId9" Type="http://schemas.openxmlformats.org/officeDocument/2006/relationships/chart" Target="../charts/chart10.xml"/><Relationship Id="rId1" Type="http://schemas.openxmlformats.org/officeDocument/2006/relationships/chart" Target="../charts/chart2.xml"/><Relationship Id="rId2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152400</xdr:colOff>
      <xdr:row>13</xdr:row>
      <xdr:rowOff>127000</xdr:rowOff>
    </xdr:from>
    <xdr:to>
      <xdr:col>11</xdr:col>
      <xdr:colOff>127000</xdr:colOff>
      <xdr:row>16</xdr:row>
      <xdr:rowOff>38100</xdr:rowOff>
    </xdr:to>
    <xdr:sp macro="" textlink="">
      <xdr:nvSpPr>
        <xdr:cNvPr id="3" name="TextBox 2"/>
        <xdr:cNvSpPr txBox="1"/>
      </xdr:nvSpPr>
      <xdr:spPr>
        <a:xfrm>
          <a:off x="14325600" y="2108200"/>
          <a:ext cx="3124200" cy="3683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800" b="1"/>
            <a:t>Personal Income</a:t>
          </a:r>
        </a:p>
        <a:p>
          <a:endParaRPr lang="en-US" sz="1100"/>
        </a:p>
      </xdr:txBody>
    </xdr:sp>
    <xdr:clientData/>
  </xdr:twoCellAnchor>
  <xdr:twoCellAnchor>
    <xdr:from>
      <xdr:col>3</xdr:col>
      <xdr:colOff>1562100</xdr:colOff>
      <xdr:row>248</xdr:row>
      <xdr:rowOff>50800</xdr:rowOff>
    </xdr:from>
    <xdr:to>
      <xdr:col>9</xdr:col>
      <xdr:colOff>469900</xdr:colOff>
      <xdr:row>274</xdr:row>
      <xdr:rowOff>38100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0.72517</cdr:x>
      <cdr:y>0.31771</cdr:y>
    </cdr:from>
    <cdr:to>
      <cdr:x>1</cdr:x>
      <cdr:y>0.42188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5562600" y="1549400"/>
          <a:ext cx="2108200" cy="508000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 b="1"/>
            <a:t>Correlations between </a:t>
          </a:r>
        </a:p>
        <a:p xmlns:a="http://schemas.openxmlformats.org/drawingml/2006/main">
          <a:r>
            <a:rPr lang="en-US" sz="1400" b="1"/>
            <a:t>% changes in:</a:t>
          </a: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0.36288</cdr:x>
      <cdr:y>0.89894</cdr:y>
    </cdr:from>
    <cdr:to>
      <cdr:x>0.69064</cdr:x>
      <cdr:y>0.94681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2755900" y="4292600"/>
          <a:ext cx="2489200" cy="228600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1959 – 2018. N = 230–234.</a:t>
          </a: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0</xdr:colOff>
      <xdr:row>82</xdr:row>
      <xdr:rowOff>127000</xdr:rowOff>
    </xdr:from>
    <xdr:to>
      <xdr:col>26</xdr:col>
      <xdr:colOff>215900</xdr:colOff>
      <xdr:row>114</xdr:row>
      <xdr:rowOff>88900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25400</xdr:colOff>
      <xdr:row>151</xdr:row>
      <xdr:rowOff>139700</xdr:rowOff>
    </xdr:from>
    <xdr:to>
      <xdr:col>26</xdr:col>
      <xdr:colOff>190500</xdr:colOff>
      <xdr:row>183</xdr:row>
      <xdr:rowOff>38100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25400</xdr:colOff>
      <xdr:row>217</xdr:row>
      <xdr:rowOff>38100</xdr:rowOff>
    </xdr:from>
    <xdr:to>
      <xdr:col>26</xdr:col>
      <xdr:colOff>190500</xdr:colOff>
      <xdr:row>248</xdr:row>
      <xdr:rowOff>88900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27</xdr:col>
      <xdr:colOff>215900</xdr:colOff>
      <xdr:row>28</xdr:row>
      <xdr:rowOff>76200</xdr:rowOff>
    </xdr:from>
    <xdr:to>
      <xdr:col>36</xdr:col>
      <xdr:colOff>127000</xdr:colOff>
      <xdr:row>69</xdr:row>
      <xdr:rowOff>139700</xdr:rowOff>
    </xdr:to>
    <xdr:graphicFrame macro="">
      <xdr:nvGraphicFramePr>
        <xdr:cNvPr id="6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17</xdr:col>
      <xdr:colOff>12700</xdr:colOff>
      <xdr:row>18</xdr:row>
      <xdr:rowOff>0</xdr:rowOff>
    </xdr:from>
    <xdr:to>
      <xdr:col>26</xdr:col>
      <xdr:colOff>228600</xdr:colOff>
      <xdr:row>49</xdr:row>
      <xdr:rowOff>12700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17</xdr:col>
      <xdr:colOff>12700</xdr:colOff>
      <xdr:row>50</xdr:row>
      <xdr:rowOff>25400</xdr:rowOff>
    </xdr:from>
    <xdr:to>
      <xdr:col>26</xdr:col>
      <xdr:colOff>228600</xdr:colOff>
      <xdr:row>81</xdr:row>
      <xdr:rowOff>139700</xdr:rowOff>
    </xdr:to>
    <xdr:graphicFrame macro="">
      <xdr:nvGraphicFramePr>
        <xdr:cNvPr id="9" name="Chart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17</xdr:col>
      <xdr:colOff>0</xdr:colOff>
      <xdr:row>119</xdr:row>
      <xdr:rowOff>25400</xdr:rowOff>
    </xdr:from>
    <xdr:to>
      <xdr:col>26</xdr:col>
      <xdr:colOff>215900</xdr:colOff>
      <xdr:row>150</xdr:row>
      <xdr:rowOff>139700</xdr:rowOff>
    </xdr:to>
    <xdr:graphicFrame macro="">
      <xdr:nvGraphicFramePr>
        <xdr:cNvPr id="10" name="Chart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17</xdr:col>
      <xdr:colOff>12700</xdr:colOff>
      <xdr:row>250</xdr:row>
      <xdr:rowOff>88900</xdr:rowOff>
    </xdr:from>
    <xdr:to>
      <xdr:col>26</xdr:col>
      <xdr:colOff>254000</xdr:colOff>
      <xdr:row>282</xdr:row>
      <xdr:rowOff>88900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184</xdr:row>
      <xdr:rowOff>50800</xdr:rowOff>
    </xdr:from>
    <xdr:to>
      <xdr:col>26</xdr:col>
      <xdr:colOff>215900</xdr:colOff>
      <xdr:row>216</xdr:row>
      <xdr:rowOff>12700</xdr:rowOff>
    </xdr:to>
    <xdr:graphicFrame macro="">
      <xdr:nvGraphicFramePr>
        <xdr:cNvPr id="12" name="Chart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0.36288</cdr:x>
      <cdr:y>0.89894</cdr:y>
    </cdr:from>
    <cdr:to>
      <cdr:x>0.69064</cdr:x>
      <cdr:y>0.94681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2755900" y="4292600"/>
          <a:ext cx="2489200" cy="228600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1959 – 2018. N = 230–234.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0.36288</cdr:x>
      <cdr:y>0.89894</cdr:y>
    </cdr:from>
    <cdr:to>
      <cdr:x>0.69064</cdr:x>
      <cdr:y>0.94681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2755900" y="4292600"/>
          <a:ext cx="2489200" cy="228600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1959 – 2018. N = 230–234.</a:t>
          </a:r>
          <a:endParaRPr lang="nb-NO">
            <a:effectLst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0.36288</cdr:x>
      <cdr:y>0.89894</cdr:y>
    </cdr:from>
    <cdr:to>
      <cdr:x>0.69064</cdr:x>
      <cdr:y>0.94681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2755900" y="4292600"/>
          <a:ext cx="2489200" cy="228600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1959 – 2018. N = 230–234.</a:t>
          </a:r>
          <a:endParaRPr lang="nb-NO">
            <a:effectLst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0.0917</cdr:x>
      <cdr:y>0.63581</cdr:y>
    </cdr:from>
    <cdr:to>
      <cdr:x>0.5173</cdr:x>
      <cdr:y>0.69416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673100" y="4013200"/>
          <a:ext cx="3124200" cy="368300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800" b="1"/>
            <a:t>Assets</a:t>
          </a:r>
        </a:p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0.08131</cdr:x>
      <cdr:y>0.09859</cdr:y>
    </cdr:from>
    <cdr:to>
      <cdr:x>0.50691</cdr:x>
      <cdr:y>0.15694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596900" y="622300"/>
          <a:ext cx="3124159" cy="368300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800" b="1"/>
            <a:t>Personal</a:t>
          </a:r>
          <a:r>
            <a:rPr lang="en-US" sz="1800" b="1" baseline="0"/>
            <a:t> Income</a:t>
          </a:r>
          <a:endParaRPr lang="en-US" sz="1800" b="1"/>
        </a:p>
        <a:p xmlns:a="http://schemas.openxmlformats.org/drawingml/2006/main">
          <a:endParaRPr lang="en-US" sz="1100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0.36288</cdr:x>
      <cdr:y>0.89894</cdr:y>
    </cdr:from>
    <cdr:to>
      <cdr:x>0.69064</cdr:x>
      <cdr:y>0.94681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2755900" y="4292600"/>
          <a:ext cx="2489200" cy="228600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t-BR" sz="1100"/>
            <a:t>1959 – 2018. N = 230–234.</a:t>
          </a: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0.36288</cdr:x>
      <cdr:y>0.89894</cdr:y>
    </cdr:from>
    <cdr:to>
      <cdr:x>0.69064</cdr:x>
      <cdr:y>0.94681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2755900" y="4292600"/>
          <a:ext cx="2489200" cy="228600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1959 – 2018. N = 230–234.</a:t>
          </a:r>
        </a:p>
        <a:p xmlns:a="http://schemas.openxmlformats.org/drawingml/2006/main">
          <a:endParaRPr lang="nb-NO">
            <a:effectLst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0.36288</cdr:x>
      <cdr:y>0.89894</cdr:y>
    </cdr:from>
    <cdr:to>
      <cdr:x>0.69064</cdr:x>
      <cdr:y>0.94681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2755900" y="4292600"/>
          <a:ext cx="2489200" cy="228600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1959 – 2018. N = 230–234.</a:t>
          </a:r>
          <a:endParaRPr lang="nb-NO">
            <a:effectLst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97"/>
  <sheetViews>
    <sheetView workbookViewId="0">
      <selection activeCell="B31" sqref="B31"/>
    </sheetView>
  </sheetViews>
  <sheetFormatPr baseColWidth="10" defaultColWidth="8.83203125" defaultRowHeight="12" x14ac:dyDescent="0"/>
  <cols>
    <col min="1" max="256" width="20.6640625" customWidth="1"/>
  </cols>
  <sheetData>
    <row r="1" spans="1:2">
      <c r="A1" t="s">
        <v>0</v>
      </c>
    </row>
    <row r="2" spans="1:2">
      <c r="A2" t="s">
        <v>1</v>
      </c>
    </row>
    <row r="3" spans="1:2">
      <c r="A3" t="s">
        <v>2</v>
      </c>
    </row>
    <row r="4" spans="1:2">
      <c r="A4" t="s">
        <v>3</v>
      </c>
    </row>
    <row r="5" spans="1:2">
      <c r="A5" t="s">
        <v>4</v>
      </c>
    </row>
    <row r="6" spans="1:2">
      <c r="A6" t="s">
        <v>5</v>
      </c>
    </row>
    <row r="8" spans="1:2">
      <c r="A8" t="s">
        <v>27</v>
      </c>
      <c r="B8" t="s">
        <v>28</v>
      </c>
    </row>
    <row r="10" spans="1:2">
      <c r="A10" t="s">
        <v>10</v>
      </c>
    </row>
    <row r="11" spans="1:2">
      <c r="A11" t="s">
        <v>11</v>
      </c>
      <c r="B11" t="s">
        <v>27</v>
      </c>
    </row>
    <row r="12" spans="1:2">
      <c r="A12" s="1">
        <v>17168</v>
      </c>
      <c r="B12" s="2">
        <v>12.25</v>
      </c>
    </row>
    <row r="13" spans="1:2">
      <c r="A13" s="1">
        <v>17258</v>
      </c>
      <c r="B13" s="2">
        <v>12.348000000000001</v>
      </c>
    </row>
    <row r="14" spans="1:2">
      <c r="A14" s="1">
        <v>17349</v>
      </c>
      <c r="B14" s="2">
        <v>12.577999999999999</v>
      </c>
    </row>
    <row r="15" spans="1:2">
      <c r="A15" s="1">
        <v>17441</v>
      </c>
      <c r="B15" s="2">
        <v>12.891</v>
      </c>
    </row>
    <row r="16" spans="1:2">
      <c r="A16" s="1">
        <v>17533</v>
      </c>
      <c r="B16" s="2">
        <v>13.034000000000001</v>
      </c>
    </row>
    <row r="17" spans="1:2">
      <c r="A17" s="1">
        <v>17624</v>
      </c>
      <c r="B17" s="2">
        <v>13.169</v>
      </c>
    </row>
    <row r="18" spans="1:2">
      <c r="A18" s="1">
        <v>17715</v>
      </c>
      <c r="B18" s="2">
        <v>13.37</v>
      </c>
    </row>
    <row r="19" spans="1:2">
      <c r="A19" s="1">
        <v>17807</v>
      </c>
      <c r="B19" s="2">
        <v>13.327999999999999</v>
      </c>
    </row>
    <row r="20" spans="1:2">
      <c r="A20" s="1">
        <v>17899</v>
      </c>
      <c r="B20" s="2">
        <v>13.223000000000001</v>
      </c>
    </row>
    <row r="21" spans="1:2">
      <c r="A21" s="1">
        <v>17989</v>
      </c>
      <c r="B21" s="2">
        <v>13.141999999999999</v>
      </c>
    </row>
    <row r="22" spans="1:2">
      <c r="A22" s="1">
        <v>18080</v>
      </c>
      <c r="B22" s="2">
        <v>13.066000000000001</v>
      </c>
    </row>
    <row r="23" spans="1:2">
      <c r="A23" s="1">
        <v>18172</v>
      </c>
      <c r="B23" s="2">
        <v>13.055999999999999</v>
      </c>
    </row>
    <row r="24" spans="1:2">
      <c r="A24" s="1">
        <v>18264</v>
      </c>
      <c r="B24" s="2">
        <v>13.034000000000001</v>
      </c>
    </row>
    <row r="25" spans="1:2">
      <c r="A25" s="1">
        <v>18354</v>
      </c>
      <c r="B25" s="2">
        <v>13.097</v>
      </c>
    </row>
    <row r="26" spans="1:2">
      <c r="A26" s="1">
        <v>18445</v>
      </c>
      <c r="B26" s="2">
        <v>13.371</v>
      </c>
    </row>
    <row r="27" spans="1:2">
      <c r="A27" s="1">
        <v>18537</v>
      </c>
      <c r="B27" s="2">
        <v>13.609</v>
      </c>
    </row>
    <row r="28" spans="1:2">
      <c r="A28" s="1">
        <v>18629</v>
      </c>
      <c r="B28" s="2">
        <v>14.041</v>
      </c>
    </row>
    <row r="29" spans="1:2">
      <c r="A29" s="1">
        <v>18719</v>
      </c>
      <c r="B29" s="2">
        <v>14.154</v>
      </c>
    </row>
    <row r="30" spans="1:2">
      <c r="A30" s="1">
        <v>18810</v>
      </c>
      <c r="B30" s="2">
        <v>14.173</v>
      </c>
    </row>
    <row r="31" spans="1:2">
      <c r="A31" s="1">
        <v>18902</v>
      </c>
      <c r="B31" s="2">
        <v>14.361000000000001</v>
      </c>
    </row>
    <row r="32" spans="1:2">
      <c r="A32" s="1">
        <v>18994</v>
      </c>
      <c r="B32" s="2">
        <v>14.422000000000001</v>
      </c>
    </row>
    <row r="33" spans="1:2">
      <c r="A33" s="1">
        <v>19085</v>
      </c>
      <c r="B33" s="2">
        <v>14.419</v>
      </c>
    </row>
    <row r="34" spans="1:2">
      <c r="A34" s="1">
        <v>19176</v>
      </c>
      <c r="B34" s="2">
        <v>14.513</v>
      </c>
    </row>
    <row r="35" spans="1:2">
      <c r="A35" s="1">
        <v>19268</v>
      </c>
      <c r="B35" s="2">
        <v>14.537000000000001</v>
      </c>
    </row>
    <row r="36" spans="1:2">
      <c r="A36" s="1">
        <v>19360</v>
      </c>
      <c r="B36" s="2">
        <v>14.592000000000001</v>
      </c>
    </row>
    <row r="37" spans="1:2">
      <c r="A37" s="1">
        <v>19450</v>
      </c>
      <c r="B37" s="2">
        <v>14.613</v>
      </c>
    </row>
    <row r="38" spans="1:2">
      <c r="A38" s="1">
        <v>19541</v>
      </c>
      <c r="B38" s="2">
        <v>14.692</v>
      </c>
    </row>
    <row r="39" spans="1:2">
      <c r="A39" s="1">
        <v>19633</v>
      </c>
      <c r="B39" s="2">
        <v>14.756</v>
      </c>
    </row>
    <row r="40" spans="1:2">
      <c r="A40" s="1">
        <v>19725</v>
      </c>
      <c r="B40" s="2">
        <v>14.83</v>
      </c>
    </row>
    <row r="41" spans="1:2">
      <c r="A41" s="1">
        <v>19815</v>
      </c>
      <c r="B41" s="2">
        <v>14.81</v>
      </c>
    </row>
    <row r="42" spans="1:2">
      <c r="A42" s="1">
        <v>19906</v>
      </c>
      <c r="B42" s="2">
        <v>14.760999999999999</v>
      </c>
    </row>
    <row r="43" spans="1:2">
      <c r="A43" s="1">
        <v>19998</v>
      </c>
      <c r="B43" s="2">
        <v>14.746</v>
      </c>
    </row>
    <row r="44" spans="1:2">
      <c r="A44" s="1">
        <v>20090</v>
      </c>
      <c r="B44" s="2">
        <v>14.794</v>
      </c>
    </row>
    <row r="45" spans="1:2">
      <c r="A45" s="1">
        <v>20180</v>
      </c>
      <c r="B45" s="2">
        <v>14.808999999999999</v>
      </c>
    </row>
    <row r="46" spans="1:2">
      <c r="A46" s="1">
        <v>20271</v>
      </c>
      <c r="B46" s="2">
        <v>14.867000000000001</v>
      </c>
    </row>
    <row r="47" spans="1:2">
      <c r="A47" s="1">
        <v>20363</v>
      </c>
      <c r="B47" s="2">
        <v>14.907999999999999</v>
      </c>
    </row>
    <row r="48" spans="1:2">
      <c r="A48" s="1">
        <v>20455</v>
      </c>
      <c r="B48" s="2">
        <v>14.968999999999999</v>
      </c>
    </row>
    <row r="49" spans="1:2">
      <c r="A49" s="1">
        <v>20546</v>
      </c>
      <c r="B49" s="2">
        <v>15.069000000000001</v>
      </c>
    </row>
    <row r="50" spans="1:2">
      <c r="A50" s="1">
        <v>20637</v>
      </c>
      <c r="B50" s="2">
        <v>15.215999999999999</v>
      </c>
    </row>
    <row r="51" spans="1:2">
      <c r="A51" s="1">
        <v>20729</v>
      </c>
      <c r="B51" s="2">
        <v>15.305999999999999</v>
      </c>
    </row>
    <row r="52" spans="1:2">
      <c r="A52" s="1">
        <v>20821</v>
      </c>
      <c r="B52" s="2">
        <v>15.443</v>
      </c>
    </row>
    <row r="53" spans="1:2">
      <c r="A53" s="1">
        <v>20911</v>
      </c>
      <c r="B53" s="2">
        <v>15.541</v>
      </c>
    </row>
    <row r="54" spans="1:2">
      <c r="A54" s="1">
        <v>21002</v>
      </c>
      <c r="B54" s="2">
        <v>15.667999999999999</v>
      </c>
    </row>
    <row r="55" spans="1:2">
      <c r="A55" s="1">
        <v>21094</v>
      </c>
      <c r="B55" s="2">
        <v>15.749000000000001</v>
      </c>
    </row>
    <row r="56" spans="1:2">
      <c r="A56" s="1">
        <v>21186</v>
      </c>
      <c r="B56" s="2">
        <v>15.943</v>
      </c>
    </row>
    <row r="57" spans="1:2">
      <c r="A57" s="1">
        <v>21276</v>
      </c>
      <c r="B57" s="2">
        <v>15.972</v>
      </c>
    </row>
    <row r="58" spans="1:2">
      <c r="A58" s="1">
        <v>21367</v>
      </c>
      <c r="B58" s="2">
        <v>15.984</v>
      </c>
    </row>
    <row r="59" spans="1:2">
      <c r="A59" s="1">
        <v>21459</v>
      </c>
      <c r="B59" s="2">
        <v>15.978</v>
      </c>
    </row>
    <row r="60" spans="1:2">
      <c r="A60" s="1">
        <v>21551</v>
      </c>
      <c r="B60" s="2">
        <v>16.087</v>
      </c>
    </row>
    <row r="61" spans="1:2">
      <c r="A61" s="1">
        <v>21641</v>
      </c>
      <c r="B61" s="2">
        <v>16.152999999999999</v>
      </c>
    </row>
    <row r="62" spans="1:2">
      <c r="A62" s="1">
        <v>21732</v>
      </c>
      <c r="B62" s="2">
        <v>16.25</v>
      </c>
    </row>
    <row r="63" spans="1:2">
      <c r="A63" s="1">
        <v>21824</v>
      </c>
      <c r="B63" s="2">
        <v>16.338999999999999</v>
      </c>
    </row>
    <row r="64" spans="1:2">
      <c r="A64" s="1">
        <v>21916</v>
      </c>
      <c r="B64" s="2">
        <v>16.36</v>
      </c>
    </row>
    <row r="65" spans="1:2">
      <c r="A65" s="1">
        <v>22007</v>
      </c>
      <c r="B65" s="2">
        <v>16.446000000000002</v>
      </c>
    </row>
    <row r="66" spans="1:2">
      <c r="A66" s="1">
        <v>22098</v>
      </c>
      <c r="B66" s="2">
        <v>16.507000000000001</v>
      </c>
    </row>
    <row r="67" spans="1:2">
      <c r="A67" s="1">
        <v>22190</v>
      </c>
      <c r="B67" s="2">
        <v>16.579999999999998</v>
      </c>
    </row>
    <row r="68" spans="1:2">
      <c r="A68" s="1">
        <v>22282</v>
      </c>
      <c r="B68" s="2">
        <v>16.611000000000001</v>
      </c>
    </row>
    <row r="69" spans="1:2">
      <c r="A69" s="1">
        <v>22372</v>
      </c>
      <c r="B69" s="2">
        <v>16.609000000000002</v>
      </c>
    </row>
    <row r="70" spans="1:2">
      <c r="A70" s="1">
        <v>22463</v>
      </c>
      <c r="B70" s="2">
        <v>16.669</v>
      </c>
    </row>
    <row r="71" spans="1:2">
      <c r="A71" s="1">
        <v>22555</v>
      </c>
      <c r="B71" s="2">
        <v>16.687000000000001</v>
      </c>
    </row>
    <row r="72" spans="1:2">
      <c r="A72" s="1">
        <v>22647</v>
      </c>
      <c r="B72" s="2">
        <v>16.759</v>
      </c>
    </row>
    <row r="73" spans="1:2">
      <c r="A73" s="1">
        <v>22737</v>
      </c>
      <c r="B73" s="2">
        <v>16.818999999999999</v>
      </c>
    </row>
    <row r="74" spans="1:2">
      <c r="A74" s="1">
        <v>22828</v>
      </c>
      <c r="B74" s="2">
        <v>16.863</v>
      </c>
    </row>
    <row r="75" spans="1:2">
      <c r="A75" s="1">
        <v>22920</v>
      </c>
      <c r="B75" s="2">
        <v>16.914999999999999</v>
      </c>
    </row>
    <row r="76" spans="1:2">
      <c r="A76" s="1">
        <v>23012</v>
      </c>
      <c r="B76" s="2">
        <v>16.963999999999999</v>
      </c>
    </row>
    <row r="77" spans="1:2">
      <c r="A77" s="1">
        <v>23102</v>
      </c>
      <c r="B77" s="2">
        <v>16.989999999999998</v>
      </c>
    </row>
    <row r="78" spans="1:2">
      <c r="A78" s="1">
        <v>23193</v>
      </c>
      <c r="B78" s="2">
        <v>17.071999999999999</v>
      </c>
    </row>
    <row r="79" spans="1:2">
      <c r="A79" s="1">
        <v>23285</v>
      </c>
      <c r="B79" s="2">
        <v>17.135999999999999</v>
      </c>
    </row>
    <row r="80" spans="1:2">
      <c r="A80" s="1">
        <v>23377</v>
      </c>
      <c r="B80" s="2">
        <v>17.216000000000001</v>
      </c>
    </row>
    <row r="81" spans="1:2">
      <c r="A81" s="1">
        <v>23468</v>
      </c>
      <c r="B81" s="2">
        <v>17.254000000000001</v>
      </c>
    </row>
    <row r="82" spans="1:2">
      <c r="A82" s="1">
        <v>23559</v>
      </c>
      <c r="B82" s="2">
        <v>17.311</v>
      </c>
    </row>
    <row r="83" spans="1:2">
      <c r="A83" s="1">
        <v>23651</v>
      </c>
      <c r="B83" s="2">
        <v>17.367999999999999</v>
      </c>
    </row>
    <row r="84" spans="1:2">
      <c r="A84" s="1">
        <v>23743</v>
      </c>
      <c r="B84" s="2">
        <v>17.423999999999999</v>
      </c>
    </row>
    <row r="85" spans="1:2">
      <c r="A85" s="1">
        <v>23833</v>
      </c>
      <c r="B85" s="2">
        <v>17.512</v>
      </c>
    </row>
    <row r="86" spans="1:2">
      <c r="A86" s="1">
        <v>23924</v>
      </c>
      <c r="B86" s="2">
        <v>17.577999999999999</v>
      </c>
    </row>
    <row r="87" spans="1:2">
      <c r="A87" s="1">
        <v>24016</v>
      </c>
      <c r="B87" s="2">
        <v>17.631</v>
      </c>
    </row>
    <row r="88" spans="1:2">
      <c r="A88" s="1">
        <v>24108</v>
      </c>
      <c r="B88" s="2">
        <v>17.768000000000001</v>
      </c>
    </row>
    <row r="89" spans="1:2">
      <c r="A89" s="1">
        <v>24198</v>
      </c>
      <c r="B89" s="2">
        <v>17.911999999999999</v>
      </c>
    </row>
    <row r="90" spans="1:2">
      <c r="A90" s="1">
        <v>24289</v>
      </c>
      <c r="B90" s="2">
        <v>18.048999999999999</v>
      </c>
    </row>
    <row r="91" spans="1:2">
      <c r="A91" s="1">
        <v>24381</v>
      </c>
      <c r="B91" s="2">
        <v>18.187999999999999</v>
      </c>
    </row>
    <row r="92" spans="1:2">
      <c r="A92" s="1">
        <v>24473</v>
      </c>
      <c r="B92" s="2">
        <v>18.241</v>
      </c>
    </row>
    <row r="93" spans="1:2">
      <c r="A93" s="1">
        <v>24563</v>
      </c>
      <c r="B93" s="2">
        <v>18.327999999999999</v>
      </c>
    </row>
    <row r="94" spans="1:2">
      <c r="A94" s="1">
        <v>24654</v>
      </c>
      <c r="B94" s="2">
        <v>18.498000000000001</v>
      </c>
    </row>
    <row r="95" spans="1:2">
      <c r="A95" s="1">
        <v>24746</v>
      </c>
      <c r="B95" s="2">
        <v>18.657</v>
      </c>
    </row>
    <row r="96" spans="1:2">
      <c r="A96" s="1">
        <v>24838</v>
      </c>
      <c r="B96" s="2">
        <v>18.856000000000002</v>
      </c>
    </row>
    <row r="97" spans="1:2">
      <c r="A97" s="1">
        <v>24929</v>
      </c>
      <c r="B97" s="2">
        <v>19.048999999999999</v>
      </c>
    </row>
    <row r="98" spans="1:2">
      <c r="A98" s="1">
        <v>25020</v>
      </c>
      <c r="B98" s="2">
        <v>19.245999999999999</v>
      </c>
    </row>
    <row r="99" spans="1:2">
      <c r="A99" s="1">
        <v>25112</v>
      </c>
      <c r="B99" s="2">
        <v>19.459</v>
      </c>
    </row>
    <row r="100" spans="1:2">
      <c r="A100" s="1">
        <v>25204</v>
      </c>
      <c r="B100" s="2">
        <v>19.648</v>
      </c>
    </row>
    <row r="101" spans="1:2">
      <c r="A101" s="1">
        <v>25294</v>
      </c>
      <c r="B101" s="2">
        <v>19.898</v>
      </c>
    </row>
    <row r="102" spans="1:2">
      <c r="A102" s="1">
        <v>25385</v>
      </c>
      <c r="B102" s="2">
        <v>20.140999999999998</v>
      </c>
    </row>
    <row r="103" spans="1:2">
      <c r="A103" s="1">
        <v>25477</v>
      </c>
      <c r="B103" s="2">
        <v>20.373999999999999</v>
      </c>
    </row>
    <row r="104" spans="1:2">
      <c r="A104" s="1">
        <v>25569</v>
      </c>
      <c r="B104" s="2">
        <v>20.61</v>
      </c>
    </row>
    <row r="105" spans="1:2">
      <c r="A105" s="1">
        <v>25659</v>
      </c>
      <c r="B105" s="2">
        <v>20.838000000000001</v>
      </c>
    </row>
    <row r="106" spans="1:2">
      <c r="A106" s="1">
        <v>25750</v>
      </c>
      <c r="B106" s="2">
        <v>21.041</v>
      </c>
    </row>
    <row r="107" spans="1:2">
      <c r="A107" s="1">
        <v>25842</v>
      </c>
      <c r="B107" s="2">
        <v>21.314</v>
      </c>
    </row>
    <row r="108" spans="1:2">
      <c r="A108" s="1">
        <v>25934</v>
      </c>
      <c r="B108" s="2">
        <v>21.515999999999998</v>
      </c>
    </row>
    <row r="109" spans="1:2">
      <c r="A109" s="1">
        <v>26024</v>
      </c>
      <c r="B109" s="2">
        <v>21.760999999999999</v>
      </c>
    </row>
    <row r="110" spans="1:2">
      <c r="A110" s="1">
        <v>26115</v>
      </c>
      <c r="B110" s="2">
        <v>21.975000000000001</v>
      </c>
    </row>
    <row r="111" spans="1:2">
      <c r="A111" s="1">
        <v>26207</v>
      </c>
      <c r="B111" s="2">
        <v>22.111000000000001</v>
      </c>
    </row>
    <row r="112" spans="1:2">
      <c r="A112" s="1">
        <v>26299</v>
      </c>
      <c r="B112" s="2">
        <v>22.344000000000001</v>
      </c>
    </row>
    <row r="113" spans="1:2">
      <c r="A113" s="1">
        <v>26390</v>
      </c>
      <c r="B113" s="2">
        <v>22.472999999999999</v>
      </c>
    </row>
    <row r="114" spans="1:2">
      <c r="A114" s="1">
        <v>26481</v>
      </c>
      <c r="B114" s="2">
        <v>22.670999999999999</v>
      </c>
    </row>
    <row r="115" spans="1:2">
      <c r="A115" s="1">
        <v>26573</v>
      </c>
      <c r="B115" s="2">
        <v>22.855</v>
      </c>
    </row>
    <row r="116" spans="1:2">
      <c r="A116" s="1">
        <v>26665</v>
      </c>
      <c r="B116" s="2">
        <v>23.131</v>
      </c>
    </row>
    <row r="117" spans="1:2">
      <c r="A117" s="1">
        <v>26755</v>
      </c>
      <c r="B117" s="2">
        <v>23.576000000000001</v>
      </c>
    </row>
    <row r="118" spans="1:2">
      <c r="A118" s="1">
        <v>26846</v>
      </c>
      <c r="B118" s="2">
        <v>24.004999999999999</v>
      </c>
    </row>
    <row r="119" spans="1:2">
      <c r="A119" s="1">
        <v>26938</v>
      </c>
      <c r="B119" s="2">
        <v>24.495999999999999</v>
      </c>
    </row>
    <row r="120" spans="1:2">
      <c r="A120" s="1">
        <v>27030</v>
      </c>
      <c r="B120" s="2">
        <v>25.225000000000001</v>
      </c>
    </row>
    <row r="121" spans="1:2">
      <c r="A121" s="1">
        <v>27120</v>
      </c>
      <c r="B121" s="2">
        <v>25.939</v>
      </c>
    </row>
    <row r="122" spans="1:2">
      <c r="A122" s="1">
        <v>27211</v>
      </c>
      <c r="B122" s="2">
        <v>26.638999999999999</v>
      </c>
    </row>
    <row r="123" spans="1:2">
      <c r="A123" s="1">
        <v>27303</v>
      </c>
      <c r="B123" s="2">
        <v>27.315999999999999</v>
      </c>
    </row>
    <row r="124" spans="1:2">
      <c r="A124" s="1">
        <v>27395</v>
      </c>
      <c r="B124" s="2">
        <v>27.83</v>
      </c>
    </row>
    <row r="125" spans="1:2">
      <c r="A125" s="1">
        <v>27485</v>
      </c>
      <c r="B125" s="2">
        <v>28.172000000000001</v>
      </c>
    </row>
    <row r="126" spans="1:2">
      <c r="A126" s="1">
        <v>27576</v>
      </c>
      <c r="B126" s="2">
        <v>28.699000000000002</v>
      </c>
    </row>
    <row r="127" spans="1:2">
      <c r="A127" s="1">
        <v>27668</v>
      </c>
      <c r="B127" s="2">
        <v>29.18</v>
      </c>
    </row>
    <row r="128" spans="1:2">
      <c r="A128" s="1">
        <v>27760</v>
      </c>
      <c r="B128" s="2">
        <v>29.501999999999999</v>
      </c>
    </row>
    <row r="129" spans="1:2">
      <c r="A129" s="1">
        <v>27851</v>
      </c>
      <c r="B129" s="2">
        <v>29.748999999999999</v>
      </c>
    </row>
    <row r="130" spans="1:2">
      <c r="A130" s="1">
        <v>27942</v>
      </c>
      <c r="B130" s="2">
        <v>30.2</v>
      </c>
    </row>
    <row r="131" spans="1:2">
      <c r="A131" s="1">
        <v>28034</v>
      </c>
      <c r="B131" s="2">
        <v>30.678000000000001</v>
      </c>
    </row>
    <row r="132" spans="1:2">
      <c r="A132" s="1">
        <v>28126</v>
      </c>
      <c r="B132" s="2">
        <v>31.231000000000002</v>
      </c>
    </row>
    <row r="133" spans="1:2">
      <c r="A133" s="1">
        <v>28216</v>
      </c>
      <c r="B133" s="2">
        <v>31.765999999999998</v>
      </c>
    </row>
    <row r="134" spans="1:2">
      <c r="A134" s="1">
        <v>28307</v>
      </c>
      <c r="B134" s="2">
        <v>32.243000000000002</v>
      </c>
    </row>
    <row r="135" spans="1:2">
      <c r="A135" s="1">
        <v>28399</v>
      </c>
      <c r="B135" s="2">
        <v>32.701999999999998</v>
      </c>
    </row>
    <row r="136" spans="1:2">
      <c r="A136" s="1">
        <v>28491</v>
      </c>
      <c r="B136" s="2">
        <v>33.238</v>
      </c>
    </row>
    <row r="137" spans="1:2">
      <c r="A137" s="1">
        <v>28581</v>
      </c>
      <c r="B137" s="2">
        <v>33.920999999999999</v>
      </c>
    </row>
    <row r="138" spans="1:2">
      <c r="A138" s="1">
        <v>28672</v>
      </c>
      <c r="B138" s="2">
        <v>34.517000000000003</v>
      </c>
    </row>
    <row r="139" spans="1:2">
      <c r="A139" s="1">
        <v>28764</v>
      </c>
      <c r="B139" s="2">
        <v>35.168999999999997</v>
      </c>
    </row>
    <row r="140" spans="1:2">
      <c r="A140" s="1">
        <v>28856</v>
      </c>
      <c r="B140" s="2">
        <v>35.831000000000003</v>
      </c>
    </row>
    <row r="141" spans="1:2">
      <c r="A141" s="1">
        <v>28946</v>
      </c>
      <c r="B141" s="2">
        <v>36.81</v>
      </c>
    </row>
    <row r="142" spans="1:2">
      <c r="A142" s="1">
        <v>29037</v>
      </c>
      <c r="B142" s="2">
        <v>37.723999999999997</v>
      </c>
    </row>
    <row r="143" spans="1:2">
      <c r="A143" s="1">
        <v>29129</v>
      </c>
      <c r="B143" s="2">
        <v>38.637</v>
      </c>
    </row>
    <row r="144" spans="1:2">
      <c r="A144" s="1">
        <v>29221</v>
      </c>
      <c r="B144" s="2">
        <v>39.796999999999997</v>
      </c>
    </row>
    <row r="145" spans="1:2">
      <c r="A145" s="1">
        <v>29312</v>
      </c>
      <c r="B145" s="2">
        <v>40.771000000000001</v>
      </c>
    </row>
    <row r="146" spans="1:2">
      <c r="A146" s="1">
        <v>29403</v>
      </c>
      <c r="B146" s="2">
        <v>41.723999999999997</v>
      </c>
    </row>
    <row r="147" spans="1:2">
      <c r="A147" s="1">
        <v>29495</v>
      </c>
      <c r="B147" s="2">
        <v>42.756999999999998</v>
      </c>
    </row>
    <row r="148" spans="1:2">
      <c r="A148" s="1">
        <v>29587</v>
      </c>
      <c r="B148" s="2">
        <v>43.866</v>
      </c>
    </row>
    <row r="149" spans="1:2">
      <c r="A149" s="1">
        <v>29677</v>
      </c>
      <c r="B149" s="2">
        <v>44.600999999999999</v>
      </c>
    </row>
    <row r="150" spans="1:2">
      <c r="A150" s="1">
        <v>29768</v>
      </c>
      <c r="B150" s="2">
        <v>45.335999999999999</v>
      </c>
    </row>
    <row r="151" spans="1:2">
      <c r="A151" s="1">
        <v>29860</v>
      </c>
      <c r="B151" s="2">
        <v>46.030999999999999</v>
      </c>
    </row>
    <row r="152" spans="1:2">
      <c r="A152" s="1">
        <v>29952</v>
      </c>
      <c r="B152" s="2">
        <v>46.616</v>
      </c>
    </row>
    <row r="153" spans="1:2">
      <c r="A153" s="1">
        <v>30042</v>
      </c>
      <c r="B153" s="2">
        <v>47.064</v>
      </c>
    </row>
    <row r="154" spans="1:2">
      <c r="A154" s="1">
        <v>30133</v>
      </c>
      <c r="B154" s="2">
        <v>47.808</v>
      </c>
    </row>
    <row r="155" spans="1:2">
      <c r="A155" s="1">
        <v>30225</v>
      </c>
      <c r="B155" s="2">
        <v>48.335000000000001</v>
      </c>
    </row>
    <row r="156" spans="1:2">
      <c r="A156" s="1">
        <v>30317</v>
      </c>
      <c r="B156" s="2">
        <v>48.734999999999999</v>
      </c>
    </row>
    <row r="157" spans="1:2">
      <c r="A157" s="1">
        <v>30407</v>
      </c>
      <c r="B157" s="2">
        <v>49.18</v>
      </c>
    </row>
    <row r="158" spans="1:2">
      <c r="A158" s="1">
        <v>30498</v>
      </c>
      <c r="B158" s="2">
        <v>49.826999999999998</v>
      </c>
    </row>
    <row r="159" spans="1:2">
      <c r="A159" s="1">
        <v>30590</v>
      </c>
      <c r="B159" s="2">
        <v>50.155999999999999</v>
      </c>
    </row>
    <row r="160" spans="1:2">
      <c r="A160" s="1">
        <v>30682</v>
      </c>
      <c r="B160" s="2">
        <v>50.698</v>
      </c>
    </row>
    <row r="161" spans="1:2">
      <c r="A161" s="1">
        <v>30773</v>
      </c>
      <c r="B161" s="2">
        <v>51.189</v>
      </c>
    </row>
    <row r="162" spans="1:2">
      <c r="A162" s="1">
        <v>30864</v>
      </c>
      <c r="B162" s="2">
        <v>51.584000000000003</v>
      </c>
    </row>
    <row r="163" spans="1:2">
      <c r="A163" s="1">
        <v>30956</v>
      </c>
      <c r="B163" s="2">
        <v>51.902000000000001</v>
      </c>
    </row>
    <row r="164" spans="1:2">
      <c r="A164" s="1">
        <v>31048</v>
      </c>
      <c r="B164" s="2">
        <v>52.514000000000003</v>
      </c>
    </row>
    <row r="165" spans="1:2">
      <c r="A165" s="1">
        <v>31138</v>
      </c>
      <c r="B165" s="2">
        <v>52.94</v>
      </c>
    </row>
    <row r="166" spans="1:2">
      <c r="A166" s="1">
        <v>31229</v>
      </c>
      <c r="B166" s="2">
        <v>53.354999999999997</v>
      </c>
    </row>
    <row r="167" spans="1:2">
      <c r="A167" s="1">
        <v>31321</v>
      </c>
      <c r="B167" s="2">
        <v>53.726999999999997</v>
      </c>
    </row>
    <row r="168" spans="1:2">
      <c r="A168" s="1">
        <v>31413</v>
      </c>
      <c r="B168" s="2">
        <v>54.107999999999997</v>
      </c>
    </row>
    <row r="169" spans="1:2">
      <c r="A169" s="1">
        <v>31503</v>
      </c>
      <c r="B169" s="2">
        <v>54.051000000000002</v>
      </c>
    </row>
    <row r="170" spans="1:2">
      <c r="A170" s="1">
        <v>31594</v>
      </c>
      <c r="B170" s="2">
        <v>54.335999999999999</v>
      </c>
    </row>
    <row r="171" spans="1:2">
      <c r="A171" s="1">
        <v>31686</v>
      </c>
      <c r="B171" s="2">
        <v>54.664999999999999</v>
      </c>
    </row>
    <row r="172" spans="1:2">
      <c r="A172" s="1">
        <v>31778</v>
      </c>
      <c r="B172" s="2">
        <v>55.179000000000002</v>
      </c>
    </row>
    <row r="173" spans="1:2">
      <c r="A173" s="1">
        <v>31868</v>
      </c>
      <c r="B173" s="2">
        <v>55.710999999999999</v>
      </c>
    </row>
    <row r="174" spans="1:2">
      <c r="A174" s="1">
        <v>31959</v>
      </c>
      <c r="B174" s="2">
        <v>56.238999999999997</v>
      </c>
    </row>
    <row r="175" spans="1:2">
      <c r="A175" s="1">
        <v>32051</v>
      </c>
      <c r="B175" s="2">
        <v>56.725000000000001</v>
      </c>
    </row>
    <row r="176" spans="1:2">
      <c r="A176" s="1">
        <v>32143</v>
      </c>
      <c r="B176" s="2">
        <v>57.173000000000002</v>
      </c>
    </row>
    <row r="177" spans="1:2">
      <c r="A177" s="1">
        <v>32234</v>
      </c>
      <c r="B177" s="2">
        <v>57.805</v>
      </c>
    </row>
    <row r="178" spans="1:2">
      <c r="A178" s="1">
        <v>32325</v>
      </c>
      <c r="B178" s="2">
        <v>58.517000000000003</v>
      </c>
    </row>
    <row r="179" spans="1:2">
      <c r="A179" s="1">
        <v>32417</v>
      </c>
      <c r="B179" s="2">
        <v>59.107999999999997</v>
      </c>
    </row>
    <row r="180" spans="1:2">
      <c r="A180" s="1">
        <v>32509</v>
      </c>
      <c r="B180" s="2">
        <v>59.786999999999999</v>
      </c>
    </row>
    <row r="181" spans="1:2">
      <c r="A181" s="1">
        <v>32599</v>
      </c>
      <c r="B181" s="2">
        <v>60.593000000000004</v>
      </c>
    </row>
    <row r="182" spans="1:2">
      <c r="A182" s="1">
        <v>32690</v>
      </c>
      <c r="B182" s="2">
        <v>60.95</v>
      </c>
    </row>
    <row r="183" spans="1:2">
      <c r="A183" s="1">
        <v>32782</v>
      </c>
      <c r="B183" s="2">
        <v>61.43</v>
      </c>
    </row>
    <row r="184" spans="1:2">
      <c r="A184" s="1">
        <v>32874</v>
      </c>
      <c r="B184" s="2">
        <v>62.32</v>
      </c>
    </row>
    <row r="185" spans="1:2">
      <c r="A185" s="1">
        <v>32964</v>
      </c>
      <c r="B185" s="2">
        <v>62.886000000000003</v>
      </c>
    </row>
    <row r="186" spans="1:2">
      <c r="A186" s="1">
        <v>33055</v>
      </c>
      <c r="B186" s="2">
        <v>63.685000000000002</v>
      </c>
    </row>
    <row r="187" spans="1:2">
      <c r="A187" s="1">
        <v>33147</v>
      </c>
      <c r="B187" s="2">
        <v>64.527000000000001</v>
      </c>
    </row>
    <row r="188" spans="1:2">
      <c r="A188" s="1">
        <v>33239</v>
      </c>
      <c r="B188" s="2">
        <v>64.866</v>
      </c>
    </row>
    <row r="189" spans="1:2">
      <c r="A189" s="1">
        <v>33329</v>
      </c>
      <c r="B189" s="2">
        <v>65.221000000000004</v>
      </c>
    </row>
    <row r="190" spans="1:2">
      <c r="A190" s="1">
        <v>33420</v>
      </c>
      <c r="B190" s="2">
        <v>65.664000000000001</v>
      </c>
    </row>
    <row r="191" spans="1:2">
      <c r="A191" s="1">
        <v>33512</v>
      </c>
      <c r="B191" s="2">
        <v>66.14</v>
      </c>
    </row>
    <row r="192" spans="1:2">
      <c r="A192" s="1">
        <v>33604</v>
      </c>
      <c r="B192" s="2">
        <v>66.555000000000007</v>
      </c>
    </row>
    <row r="193" spans="1:2">
      <c r="A193" s="1">
        <v>33695</v>
      </c>
      <c r="B193" s="2">
        <v>66.998000000000005</v>
      </c>
    </row>
    <row r="194" spans="1:2">
      <c r="A194" s="1">
        <v>33786</v>
      </c>
      <c r="B194" s="2">
        <v>67.424999999999997</v>
      </c>
    </row>
    <row r="195" spans="1:2">
      <c r="A195" s="1">
        <v>33878</v>
      </c>
      <c r="B195" s="2">
        <v>67.894999999999996</v>
      </c>
    </row>
    <row r="196" spans="1:2">
      <c r="A196" s="1">
        <v>33970</v>
      </c>
      <c r="B196" s="2">
        <v>68.299000000000007</v>
      </c>
    </row>
    <row r="197" spans="1:2">
      <c r="A197" s="1">
        <v>34060</v>
      </c>
      <c r="B197" s="2">
        <v>68.757999999999996</v>
      </c>
    </row>
    <row r="198" spans="1:2">
      <c r="A198" s="1">
        <v>34151</v>
      </c>
      <c r="B198" s="2">
        <v>69.057000000000002</v>
      </c>
    </row>
    <row r="199" spans="1:2">
      <c r="A199" s="1">
        <v>34243</v>
      </c>
      <c r="B199" s="2">
        <v>69.454999999999998</v>
      </c>
    </row>
    <row r="200" spans="1:2">
      <c r="A200" s="1">
        <v>34335</v>
      </c>
      <c r="B200" s="2">
        <v>69.703999999999994</v>
      </c>
    </row>
    <row r="201" spans="1:2">
      <c r="A201" s="1">
        <v>34425</v>
      </c>
      <c r="B201" s="2">
        <v>70.093000000000004</v>
      </c>
    </row>
    <row r="202" spans="1:2">
      <c r="A202" s="1">
        <v>34516</v>
      </c>
      <c r="B202" s="2">
        <v>70.596000000000004</v>
      </c>
    </row>
    <row r="203" spans="1:2">
      <c r="A203" s="1">
        <v>34608</v>
      </c>
      <c r="B203" s="2">
        <v>70.927000000000007</v>
      </c>
    </row>
    <row r="204" spans="1:2">
      <c r="A204" s="1">
        <v>34700</v>
      </c>
      <c r="B204" s="2">
        <v>71.274000000000001</v>
      </c>
    </row>
    <row r="205" spans="1:2">
      <c r="A205" s="1">
        <v>34790</v>
      </c>
      <c r="B205" s="2">
        <v>71.688999999999993</v>
      </c>
    </row>
    <row r="206" spans="1:2">
      <c r="A206" s="1">
        <v>34881</v>
      </c>
      <c r="B206" s="2">
        <v>71.980999999999995</v>
      </c>
    </row>
    <row r="207" spans="1:2">
      <c r="A207" s="1">
        <v>34973</v>
      </c>
      <c r="B207" s="2">
        <v>72.298000000000002</v>
      </c>
    </row>
    <row r="208" spans="1:2">
      <c r="A208" s="1">
        <v>35065</v>
      </c>
      <c r="B208" s="2">
        <v>72.7</v>
      </c>
    </row>
    <row r="209" spans="1:2">
      <c r="A209" s="1">
        <v>35156</v>
      </c>
      <c r="B209" s="2">
        <v>73.186999999999998</v>
      </c>
    </row>
    <row r="210" spans="1:2">
      <c r="A210" s="1">
        <v>35247</v>
      </c>
      <c r="B210" s="2">
        <v>73.498999999999995</v>
      </c>
    </row>
    <row r="211" spans="1:2">
      <c r="A211" s="1">
        <v>35339</v>
      </c>
      <c r="B211" s="2">
        <v>73.998999999999995</v>
      </c>
    </row>
    <row r="212" spans="1:2">
      <c r="A212" s="1">
        <v>35431</v>
      </c>
      <c r="B212" s="2">
        <v>74.325999999999993</v>
      </c>
    </row>
    <row r="213" spans="1:2">
      <c r="A213" s="1">
        <v>35521</v>
      </c>
      <c r="B213" s="2">
        <v>74.512</v>
      </c>
    </row>
    <row r="214" spans="1:2">
      <c r="A214" s="1">
        <v>35612</v>
      </c>
      <c r="B214" s="2">
        <v>74.709000000000003</v>
      </c>
    </row>
    <row r="215" spans="1:2">
      <c r="A215" s="1">
        <v>35704</v>
      </c>
      <c r="B215" s="2">
        <v>74.942999999999998</v>
      </c>
    </row>
    <row r="216" spans="1:2">
      <c r="A216" s="1">
        <v>35796</v>
      </c>
      <c r="B216" s="2">
        <v>74.948999999999998</v>
      </c>
    </row>
    <row r="217" spans="1:2">
      <c r="A217" s="1">
        <v>35886</v>
      </c>
      <c r="B217" s="2">
        <v>75.084000000000003</v>
      </c>
    </row>
    <row r="218" spans="1:2">
      <c r="A218" s="1">
        <v>35977</v>
      </c>
      <c r="B218" s="2">
        <v>75.316999999999993</v>
      </c>
    </row>
    <row r="219" spans="1:2">
      <c r="A219" s="1">
        <v>36069</v>
      </c>
      <c r="B219" s="2">
        <v>75.515000000000001</v>
      </c>
    </row>
    <row r="220" spans="1:2">
      <c r="A220" s="1">
        <v>36161</v>
      </c>
      <c r="B220" s="2">
        <v>75.712999999999994</v>
      </c>
    </row>
    <row r="221" spans="1:2">
      <c r="A221" s="1">
        <v>36251</v>
      </c>
      <c r="B221" s="2">
        <v>76.126999999999995</v>
      </c>
    </row>
    <row r="222" spans="1:2">
      <c r="A222" s="1">
        <v>36342</v>
      </c>
      <c r="B222" s="2">
        <v>76.53</v>
      </c>
    </row>
    <row r="223" spans="1:2">
      <c r="A223" s="1">
        <v>36434</v>
      </c>
      <c r="B223" s="2">
        <v>76.981999999999999</v>
      </c>
    </row>
    <row r="224" spans="1:2">
      <c r="A224" s="1">
        <v>36526</v>
      </c>
      <c r="B224" s="2">
        <v>77.625</v>
      </c>
    </row>
    <row r="225" spans="1:2">
      <c r="A225" s="1">
        <v>36617</v>
      </c>
      <c r="B225" s="2">
        <v>77.972999999999999</v>
      </c>
    </row>
    <row r="226" spans="1:2">
      <c r="A226" s="1">
        <v>36708</v>
      </c>
      <c r="B226" s="2">
        <v>78.454999999999998</v>
      </c>
    </row>
    <row r="227" spans="1:2">
      <c r="A227" s="1">
        <v>36800</v>
      </c>
      <c r="B227" s="2">
        <v>78.888000000000005</v>
      </c>
    </row>
    <row r="228" spans="1:2">
      <c r="A228" s="1">
        <v>36892</v>
      </c>
      <c r="B228" s="2">
        <v>79.423000000000002</v>
      </c>
    </row>
    <row r="229" spans="1:2">
      <c r="A229" s="1">
        <v>36982</v>
      </c>
      <c r="B229" s="2">
        <v>79.795000000000002</v>
      </c>
    </row>
    <row r="230" spans="1:2">
      <c r="A230" s="1">
        <v>37073</v>
      </c>
      <c r="B230" s="2">
        <v>79.841999999999999</v>
      </c>
    </row>
    <row r="231" spans="1:2">
      <c r="A231" s="1">
        <v>37165</v>
      </c>
      <c r="B231" s="2">
        <v>79.891999999999996</v>
      </c>
    </row>
    <row r="232" spans="1:2">
      <c r="A232" s="1">
        <v>37257</v>
      </c>
      <c r="B232" s="2">
        <v>80.040999999999997</v>
      </c>
    </row>
    <row r="233" spans="1:2">
      <c r="A233" s="1">
        <v>37347</v>
      </c>
      <c r="B233" s="2">
        <v>80.650999999999996</v>
      </c>
    </row>
    <row r="234" spans="1:2">
      <c r="A234" s="1">
        <v>37438</v>
      </c>
      <c r="B234" s="2">
        <v>81.045000000000002</v>
      </c>
    </row>
    <row r="235" spans="1:2">
      <c r="A235" s="1">
        <v>37530</v>
      </c>
      <c r="B235" s="2">
        <v>81.42</v>
      </c>
    </row>
    <row r="236" spans="1:2">
      <c r="A236" s="1">
        <v>37622</v>
      </c>
      <c r="B236" s="2">
        <v>81.994</v>
      </c>
    </row>
    <row r="237" spans="1:2">
      <c r="A237" s="1">
        <v>37712</v>
      </c>
      <c r="B237" s="2">
        <v>82.015000000000001</v>
      </c>
    </row>
    <row r="238" spans="1:2">
      <c r="A238" s="1">
        <v>37803</v>
      </c>
      <c r="B238" s="2">
        <v>82.522000000000006</v>
      </c>
    </row>
    <row r="239" spans="1:2">
      <c r="A239" s="1">
        <v>37895</v>
      </c>
      <c r="B239" s="2">
        <v>82.900999999999996</v>
      </c>
    </row>
    <row r="240" spans="1:2">
      <c r="A240" s="1">
        <v>37987</v>
      </c>
      <c r="B240" s="2">
        <v>83.588999999999999</v>
      </c>
    </row>
    <row r="241" spans="1:2">
      <c r="A241" s="1">
        <v>38078</v>
      </c>
      <c r="B241" s="2">
        <v>84.162000000000006</v>
      </c>
    </row>
    <row r="242" spans="1:2">
      <c r="A242" s="1">
        <v>38169</v>
      </c>
      <c r="B242" s="2">
        <v>84.585999999999999</v>
      </c>
    </row>
    <row r="243" spans="1:2">
      <c r="A243" s="1">
        <v>38261</v>
      </c>
      <c r="B243" s="2">
        <v>85.308999999999997</v>
      </c>
    </row>
    <row r="244" spans="1:2">
      <c r="A244" s="1">
        <v>38353</v>
      </c>
      <c r="B244" s="2">
        <v>85.795000000000002</v>
      </c>
    </row>
    <row r="245" spans="1:2">
      <c r="A245" s="1">
        <v>38443</v>
      </c>
      <c r="B245" s="2">
        <v>86.31</v>
      </c>
    </row>
    <row r="246" spans="1:2">
      <c r="A246" s="1">
        <v>38534</v>
      </c>
      <c r="B246" s="2">
        <v>87.231999999999999</v>
      </c>
    </row>
    <row r="247" spans="1:2">
      <c r="A247" s="1">
        <v>38626</v>
      </c>
      <c r="B247" s="2">
        <v>87.912999999999997</v>
      </c>
    </row>
    <row r="248" spans="1:2">
      <c r="A248" s="1">
        <v>38718</v>
      </c>
      <c r="B248" s="2">
        <v>88.358999999999995</v>
      </c>
    </row>
    <row r="249" spans="1:2">
      <c r="A249" s="1">
        <v>38808</v>
      </c>
      <c r="B249" s="2">
        <v>89.069000000000003</v>
      </c>
    </row>
    <row r="250" spans="1:2">
      <c r="A250" s="1">
        <v>38899</v>
      </c>
      <c r="B250" s="2">
        <v>89.710999999999999</v>
      </c>
    </row>
    <row r="251" spans="1:2">
      <c r="A251" s="1">
        <v>38991</v>
      </c>
      <c r="B251" s="2">
        <v>89.558999999999997</v>
      </c>
    </row>
    <row r="252" spans="1:2">
      <c r="A252" s="1">
        <v>39083</v>
      </c>
      <c r="B252" s="2">
        <v>90.406000000000006</v>
      </c>
    </row>
    <row r="253" spans="1:2">
      <c r="A253" s="1">
        <v>39173</v>
      </c>
      <c r="B253" s="2">
        <v>91.138999999999996</v>
      </c>
    </row>
    <row r="254" spans="1:2">
      <c r="A254" s="1">
        <v>39264</v>
      </c>
      <c r="B254" s="2">
        <v>91.653000000000006</v>
      </c>
    </row>
    <row r="255" spans="1:2">
      <c r="A255" s="1">
        <v>39356</v>
      </c>
      <c r="B255" s="2">
        <v>92.552999999999997</v>
      </c>
    </row>
    <row r="256" spans="1:2">
      <c r="A256" s="1">
        <v>39448</v>
      </c>
      <c r="B256" s="2">
        <v>93.328999999999994</v>
      </c>
    </row>
    <row r="257" spans="1:2">
      <c r="A257" s="1">
        <v>39539</v>
      </c>
      <c r="B257" s="2">
        <v>94.289000000000001</v>
      </c>
    </row>
    <row r="258" spans="1:2">
      <c r="A258" s="1">
        <v>39630</v>
      </c>
      <c r="B258" s="2">
        <v>95.266000000000005</v>
      </c>
    </row>
    <row r="259" spans="1:2">
      <c r="A259" s="1">
        <v>39722</v>
      </c>
      <c r="B259" s="2">
        <v>93.835999999999999</v>
      </c>
    </row>
    <row r="260" spans="1:2">
      <c r="A260" s="1">
        <v>39814</v>
      </c>
      <c r="B260" s="2">
        <v>93.274000000000001</v>
      </c>
    </row>
    <row r="261" spans="1:2">
      <c r="A261" s="1">
        <v>39904</v>
      </c>
      <c r="B261" s="2">
        <v>93.692999999999998</v>
      </c>
    </row>
    <row r="262" spans="1:2">
      <c r="A262" s="1">
        <v>39995</v>
      </c>
      <c r="B262" s="2">
        <v>94.34</v>
      </c>
    </row>
    <row r="263" spans="1:2">
      <c r="A263" s="1">
        <v>40087</v>
      </c>
      <c r="B263" s="2">
        <v>95.07</v>
      </c>
    </row>
    <row r="264" spans="1:2">
      <c r="A264" s="1">
        <v>40179</v>
      </c>
      <c r="B264" s="2">
        <v>95.394999999999996</v>
      </c>
    </row>
    <row r="265" spans="1:2">
      <c r="A265" s="1">
        <v>40269</v>
      </c>
      <c r="B265" s="2">
        <v>95.503</v>
      </c>
    </row>
    <row r="266" spans="1:2">
      <c r="A266" s="1">
        <v>40360</v>
      </c>
      <c r="B266" s="2">
        <v>95.671000000000006</v>
      </c>
    </row>
    <row r="267" spans="1:2">
      <c r="A267" s="1">
        <v>40452</v>
      </c>
      <c r="B267" s="2">
        <v>96.25</v>
      </c>
    </row>
    <row r="268" spans="1:2">
      <c r="A268" s="1">
        <v>40544</v>
      </c>
      <c r="B268" s="2">
        <v>97.090999999999994</v>
      </c>
    </row>
    <row r="269" spans="1:2">
      <c r="A269" s="1">
        <v>40634</v>
      </c>
      <c r="B269" s="2">
        <v>98.048000000000002</v>
      </c>
    </row>
    <row r="270" spans="1:2">
      <c r="A270" s="1">
        <v>40725</v>
      </c>
      <c r="B270" s="2">
        <v>98.522999999999996</v>
      </c>
    </row>
    <row r="271" spans="1:2">
      <c r="A271" s="1">
        <v>40817</v>
      </c>
      <c r="B271" s="2">
        <v>98.86</v>
      </c>
    </row>
    <row r="272" spans="1:2">
      <c r="A272" s="1">
        <v>40909</v>
      </c>
      <c r="B272" s="2">
        <v>99.537999999999997</v>
      </c>
    </row>
    <row r="273" spans="1:2">
      <c r="A273" s="1">
        <v>41000</v>
      </c>
      <c r="B273" s="2">
        <v>99.775999999999996</v>
      </c>
    </row>
    <row r="274" spans="1:2">
      <c r="A274" s="1">
        <v>41091</v>
      </c>
      <c r="B274" s="2">
        <v>100.062</v>
      </c>
    </row>
    <row r="275" spans="1:2">
      <c r="A275" s="1">
        <v>41183</v>
      </c>
      <c r="B275" s="2">
        <v>100.624</v>
      </c>
    </row>
    <row r="276" spans="1:2">
      <c r="A276" s="1">
        <v>41275</v>
      </c>
      <c r="B276" s="2">
        <v>100.982</v>
      </c>
    </row>
    <row r="277" spans="1:2">
      <c r="A277" s="1">
        <v>41365</v>
      </c>
      <c r="B277" s="2">
        <v>101.057</v>
      </c>
    </row>
    <row r="278" spans="1:2">
      <c r="A278" s="1">
        <v>41456</v>
      </c>
      <c r="B278" s="2">
        <v>101.46599999999999</v>
      </c>
    </row>
    <row r="279" spans="1:2">
      <c r="A279" s="1">
        <v>41548</v>
      </c>
      <c r="B279" s="2">
        <v>101.88</v>
      </c>
    </row>
    <row r="280" spans="1:2">
      <c r="A280" s="1">
        <v>41640</v>
      </c>
      <c r="B280" s="2">
        <v>102.361</v>
      </c>
    </row>
    <row r="281" spans="1:2">
      <c r="A281" s="1">
        <v>41730</v>
      </c>
      <c r="B281" s="2">
        <v>102.867</v>
      </c>
    </row>
    <row r="282" spans="1:2">
      <c r="A282" s="1">
        <v>41821</v>
      </c>
      <c r="B282" s="2">
        <v>103.176</v>
      </c>
    </row>
    <row r="283" spans="1:2">
      <c r="A283" s="1">
        <v>41913</v>
      </c>
      <c r="B283" s="2">
        <v>103.069</v>
      </c>
    </row>
    <row r="284" spans="1:2">
      <c r="A284" s="1">
        <v>42005</v>
      </c>
      <c r="B284" s="2">
        <v>102.608</v>
      </c>
    </row>
    <row r="285" spans="1:2">
      <c r="A285" s="1">
        <v>42095</v>
      </c>
      <c r="B285" s="2">
        <v>103.108</v>
      </c>
    </row>
    <row r="286" spans="1:2">
      <c r="A286" s="1">
        <v>42186</v>
      </c>
      <c r="B286" s="2">
        <v>103.417</v>
      </c>
    </row>
    <row r="287" spans="1:2">
      <c r="A287" s="1">
        <v>42278</v>
      </c>
      <c r="B287" s="2">
        <v>103.37</v>
      </c>
    </row>
    <row r="288" spans="1:2">
      <c r="A288" s="1">
        <v>42370</v>
      </c>
      <c r="B288" s="2">
        <v>103.428</v>
      </c>
    </row>
    <row r="289" spans="1:2">
      <c r="A289" s="1">
        <v>42461</v>
      </c>
      <c r="B289" s="2">
        <v>104.036</v>
      </c>
    </row>
    <row r="290" spans="1:2">
      <c r="A290" s="1">
        <v>42552</v>
      </c>
      <c r="B290" s="2">
        <v>104.485</v>
      </c>
    </row>
    <row r="291" spans="1:2">
      <c r="A291" s="1">
        <v>42644</v>
      </c>
      <c r="B291" s="2">
        <v>104.989</v>
      </c>
    </row>
    <row r="292" spans="1:2">
      <c r="A292" s="1">
        <v>42736</v>
      </c>
      <c r="B292" s="2">
        <v>105.52800000000001</v>
      </c>
    </row>
    <row r="293" spans="1:2">
      <c r="A293" s="1">
        <v>42826</v>
      </c>
      <c r="B293" s="2">
        <v>105.735</v>
      </c>
    </row>
    <row r="294" spans="1:2">
      <c r="A294" s="1">
        <v>42917</v>
      </c>
      <c r="B294" s="2">
        <v>106.15600000000001</v>
      </c>
    </row>
    <row r="295" spans="1:2">
      <c r="A295" s="1">
        <v>43009</v>
      </c>
      <c r="B295" s="2">
        <v>106.873</v>
      </c>
    </row>
    <row r="296" spans="1:2">
      <c r="A296" s="1">
        <v>43101</v>
      </c>
      <c r="B296" s="2">
        <v>107.524</v>
      </c>
    </row>
    <row r="297" spans="1:2">
      <c r="A297" s="1">
        <v>43191</v>
      </c>
      <c r="B297" s="2">
        <v>108.05200000000001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8"/>
  <sheetViews>
    <sheetView workbookViewId="0">
      <selection activeCell="A65" sqref="A65:XFD65"/>
    </sheetView>
  </sheetViews>
  <sheetFormatPr baseColWidth="10" defaultColWidth="8.83203125" defaultRowHeight="12" x14ac:dyDescent="0"/>
  <cols>
    <col min="1" max="255" width="20.6640625" customWidth="1"/>
  </cols>
  <sheetData>
    <row r="1" spans="1:7">
      <c r="A1" t="s">
        <v>0</v>
      </c>
    </row>
    <row r="2" spans="1:7">
      <c r="A2" t="s">
        <v>1</v>
      </c>
    </row>
    <row r="3" spans="1:7">
      <c r="A3" t="s">
        <v>2</v>
      </c>
    </row>
    <row r="4" spans="1:7">
      <c r="A4" t="s">
        <v>3</v>
      </c>
    </row>
    <row r="5" spans="1:7">
      <c r="A5" t="s">
        <v>4</v>
      </c>
    </row>
    <row r="6" spans="1:7">
      <c r="A6" t="s">
        <v>5</v>
      </c>
    </row>
    <row r="8" spans="1:7">
      <c r="A8" t="s">
        <v>6</v>
      </c>
      <c r="B8" t="s">
        <v>7</v>
      </c>
    </row>
    <row r="9" spans="1:7">
      <c r="A9" t="s">
        <v>8</v>
      </c>
      <c r="B9" t="s">
        <v>9</v>
      </c>
    </row>
    <row r="11" spans="1:7">
      <c r="A11" t="s">
        <v>10</v>
      </c>
      <c r="B11" t="s">
        <v>12</v>
      </c>
      <c r="C11" t="s">
        <v>13</v>
      </c>
      <c r="D11" t="s">
        <v>14</v>
      </c>
      <c r="E11" s="18" t="s">
        <v>62</v>
      </c>
      <c r="F11" s="18"/>
      <c r="G11" t="s">
        <v>68</v>
      </c>
    </row>
    <row r="12" spans="1:7">
      <c r="A12" t="s">
        <v>11</v>
      </c>
      <c r="B12" t="s">
        <v>6</v>
      </c>
      <c r="C12" t="s">
        <v>8</v>
      </c>
      <c r="D12" t="s">
        <v>15</v>
      </c>
      <c r="E12" t="s">
        <v>38</v>
      </c>
      <c r="F12" t="s">
        <v>39</v>
      </c>
    </row>
    <row r="13" spans="1:7">
      <c r="A13" s="1">
        <v>17168</v>
      </c>
      <c r="B13" s="2">
        <v>24.818000000000001</v>
      </c>
      <c r="C13" s="2">
        <v>7.8890000000000002</v>
      </c>
      <c r="D13" s="3">
        <f>B13-C13</f>
        <v>16.929000000000002</v>
      </c>
    </row>
    <row r="14" spans="1:7">
      <c r="A14" s="1">
        <v>17258</v>
      </c>
      <c r="B14" s="2">
        <v>25.170999999999999</v>
      </c>
      <c r="C14" s="2">
        <v>7.9470000000000001</v>
      </c>
      <c r="D14" s="3">
        <f t="shared" ref="D14:D77" si="0">B14-C14</f>
        <v>17.224</v>
      </c>
      <c r="F14" s="4">
        <f>(D14-D13)/D13</f>
        <v>1.7425719180105034E-2</v>
      </c>
    </row>
    <row r="15" spans="1:7">
      <c r="A15" s="1">
        <v>17349</v>
      </c>
      <c r="B15" s="2">
        <v>25.361000000000001</v>
      </c>
      <c r="C15" s="2">
        <v>8.2799999999999994</v>
      </c>
      <c r="D15" s="3">
        <f t="shared" si="0"/>
        <v>17.081000000000003</v>
      </c>
      <c r="F15" s="4">
        <f t="shared" ref="F15:F78" si="1">(D15-D14)/D14</f>
        <v>-8.3023687877378724E-3</v>
      </c>
    </row>
    <row r="16" spans="1:7">
      <c r="A16" s="1">
        <v>17441</v>
      </c>
      <c r="B16" s="2">
        <v>26.54</v>
      </c>
      <c r="C16" s="2">
        <v>8.4320000000000004</v>
      </c>
      <c r="D16" s="3">
        <f t="shared" si="0"/>
        <v>18.107999999999997</v>
      </c>
      <c r="E16" s="4">
        <f>(D16-D13)/D13</f>
        <v>6.9643806485911439E-2</v>
      </c>
      <c r="F16" s="4">
        <f t="shared" si="1"/>
        <v>6.0125285404835416E-2</v>
      </c>
    </row>
    <row r="17" spans="1:6">
      <c r="A17" s="1">
        <v>17533</v>
      </c>
      <c r="B17" s="2">
        <v>28.231000000000002</v>
      </c>
      <c r="C17" s="2">
        <v>8.8330000000000002</v>
      </c>
      <c r="D17" s="3">
        <f t="shared" si="0"/>
        <v>19.398000000000003</v>
      </c>
      <c r="E17" s="4">
        <f t="shared" ref="E17:E80" si="2">(D17-D14)/D14</f>
        <v>0.12621922898281485</v>
      </c>
      <c r="F17" s="4">
        <f t="shared" si="1"/>
        <v>7.1239231278993065E-2</v>
      </c>
    </row>
    <row r="18" spans="1:6">
      <c r="A18" s="1">
        <v>17624</v>
      </c>
      <c r="B18" s="2">
        <v>28.05</v>
      </c>
      <c r="C18" s="2">
        <v>9.327</v>
      </c>
      <c r="D18" s="3">
        <f t="shared" si="0"/>
        <v>18.722999999999999</v>
      </c>
      <c r="E18" s="4">
        <f t="shared" si="2"/>
        <v>9.6130203149698237E-2</v>
      </c>
      <c r="F18" s="4">
        <f t="shared" si="1"/>
        <v>-3.4797401793999594E-2</v>
      </c>
    </row>
    <row r="19" spans="1:6">
      <c r="A19" s="1">
        <v>17715</v>
      </c>
      <c r="B19" s="2">
        <v>29.081</v>
      </c>
      <c r="C19" s="2">
        <v>9.8539999999999992</v>
      </c>
      <c r="D19" s="3">
        <f t="shared" si="0"/>
        <v>19.227</v>
      </c>
      <c r="E19" s="4">
        <f t="shared" si="2"/>
        <v>6.1795891318754334E-2</v>
      </c>
      <c r="F19" s="4">
        <f t="shared" si="1"/>
        <v>2.6918763018747068E-2</v>
      </c>
    </row>
    <row r="20" spans="1:6">
      <c r="A20" s="1">
        <v>17807</v>
      </c>
      <c r="B20" s="2">
        <v>30.16</v>
      </c>
      <c r="C20" s="2">
        <v>10.09</v>
      </c>
      <c r="D20" s="3">
        <f t="shared" si="0"/>
        <v>20.07</v>
      </c>
      <c r="E20" s="4">
        <f t="shared" si="2"/>
        <v>3.4642746674914779E-2</v>
      </c>
      <c r="F20" s="4">
        <f t="shared" si="1"/>
        <v>4.3844593540333904E-2</v>
      </c>
    </row>
    <row r="21" spans="1:6">
      <c r="A21" s="1">
        <v>17899</v>
      </c>
      <c r="B21" s="2">
        <v>28.582999999999998</v>
      </c>
      <c r="C21" s="2">
        <v>9.7360000000000007</v>
      </c>
      <c r="D21" s="3">
        <f t="shared" si="0"/>
        <v>18.846999999999998</v>
      </c>
      <c r="E21" s="4">
        <f t="shared" si="2"/>
        <v>6.6228702665170527E-3</v>
      </c>
      <c r="F21" s="4">
        <f t="shared" si="1"/>
        <v>-6.0936721474838189E-2</v>
      </c>
    </row>
    <row r="22" spans="1:6">
      <c r="A22" s="1">
        <v>17989</v>
      </c>
      <c r="B22" s="2">
        <v>27.475999999999999</v>
      </c>
      <c r="C22" s="2">
        <v>9.3770000000000007</v>
      </c>
      <c r="D22" s="3">
        <f t="shared" si="0"/>
        <v>18.098999999999997</v>
      </c>
      <c r="E22" s="4">
        <f t="shared" si="2"/>
        <v>-5.8667498829770827E-2</v>
      </c>
      <c r="F22" s="4">
        <f t="shared" si="1"/>
        <v>-3.9688014007534418E-2</v>
      </c>
    </row>
    <row r="23" spans="1:6">
      <c r="A23" s="1">
        <v>18080</v>
      </c>
      <c r="B23" s="2">
        <v>26.111999999999998</v>
      </c>
      <c r="C23" s="2">
        <v>8.9149999999999991</v>
      </c>
      <c r="D23" s="3">
        <f t="shared" si="0"/>
        <v>17.196999999999999</v>
      </c>
      <c r="E23" s="4">
        <f t="shared" si="2"/>
        <v>-0.1431489785749876</v>
      </c>
      <c r="F23" s="4">
        <f t="shared" si="1"/>
        <v>-4.9837007569478849E-2</v>
      </c>
    </row>
    <row r="24" spans="1:6">
      <c r="A24" s="1">
        <v>18172</v>
      </c>
      <c r="B24" s="2">
        <v>25.628</v>
      </c>
      <c r="C24" s="2">
        <v>8.6839999999999993</v>
      </c>
      <c r="D24" s="3">
        <f t="shared" si="0"/>
        <v>16.944000000000003</v>
      </c>
      <c r="E24" s="4">
        <f t="shared" si="2"/>
        <v>-0.10097097681328569</v>
      </c>
      <c r="F24" s="4">
        <f t="shared" si="1"/>
        <v>-1.4711868349130464E-2</v>
      </c>
    </row>
    <row r="25" spans="1:6">
      <c r="A25" s="1">
        <v>18264</v>
      </c>
      <c r="B25" s="2">
        <v>26.385999999999999</v>
      </c>
      <c r="C25" s="2">
        <v>9.0749999999999993</v>
      </c>
      <c r="D25" s="3">
        <f t="shared" si="0"/>
        <v>17.311</v>
      </c>
      <c r="E25" s="4">
        <f t="shared" si="2"/>
        <v>-4.3538317034090106E-2</v>
      </c>
      <c r="F25" s="4">
        <f t="shared" si="1"/>
        <v>2.1659584513692001E-2</v>
      </c>
    </row>
    <row r="26" spans="1:6">
      <c r="A26" s="1">
        <v>18354</v>
      </c>
      <c r="B26" s="2">
        <v>28.855</v>
      </c>
      <c r="C26" s="2">
        <v>9.5020000000000007</v>
      </c>
      <c r="D26" s="3">
        <f t="shared" si="0"/>
        <v>19.353000000000002</v>
      </c>
      <c r="E26" s="4">
        <f t="shared" si="2"/>
        <v>0.12537070419259189</v>
      </c>
      <c r="F26" s="4">
        <f t="shared" si="1"/>
        <v>0.11795967881693729</v>
      </c>
    </row>
    <row r="27" spans="1:6">
      <c r="A27" s="1">
        <v>18445</v>
      </c>
      <c r="B27" s="2">
        <v>31.91</v>
      </c>
      <c r="C27" s="2">
        <v>10.269</v>
      </c>
      <c r="D27" s="3">
        <f t="shared" si="0"/>
        <v>21.640999999999998</v>
      </c>
      <c r="E27" s="4">
        <f t="shared" si="2"/>
        <v>0.27720727101038684</v>
      </c>
      <c r="F27" s="4">
        <f t="shared" si="1"/>
        <v>0.11822456466697652</v>
      </c>
    </row>
    <row r="28" spans="1:6">
      <c r="A28" s="1">
        <v>18537</v>
      </c>
      <c r="B28" s="2">
        <v>32.918999999999997</v>
      </c>
      <c r="C28" s="2">
        <v>10.981999999999999</v>
      </c>
      <c r="D28" s="3">
        <f t="shared" si="0"/>
        <v>21.936999999999998</v>
      </c>
      <c r="E28" s="4">
        <f t="shared" si="2"/>
        <v>0.26722892958234634</v>
      </c>
      <c r="F28" s="4">
        <f t="shared" si="1"/>
        <v>1.3677741324338034E-2</v>
      </c>
    </row>
    <row r="29" spans="1:6">
      <c r="A29" s="1">
        <v>18629</v>
      </c>
      <c r="B29" s="2">
        <v>33.139000000000003</v>
      </c>
      <c r="C29" s="2">
        <v>11.467000000000001</v>
      </c>
      <c r="D29" s="3">
        <f t="shared" si="0"/>
        <v>21.672000000000004</v>
      </c>
      <c r="E29" s="4">
        <f t="shared" si="2"/>
        <v>0.11982638350643324</v>
      </c>
      <c r="F29" s="4">
        <f t="shared" si="1"/>
        <v>-1.2080047408487646E-2</v>
      </c>
    </row>
    <row r="30" spans="1:6">
      <c r="A30" s="1">
        <v>18719</v>
      </c>
      <c r="B30" s="2">
        <v>34.124000000000002</v>
      </c>
      <c r="C30" s="2">
        <v>12.151</v>
      </c>
      <c r="D30" s="3">
        <f t="shared" si="0"/>
        <v>21.973000000000003</v>
      </c>
      <c r="E30" s="4">
        <f t="shared" si="2"/>
        <v>1.5341250404325324E-2</v>
      </c>
      <c r="F30" s="4">
        <f t="shared" si="1"/>
        <v>1.3888888888888812E-2</v>
      </c>
    </row>
    <row r="31" spans="1:6">
      <c r="A31" s="1">
        <v>18810</v>
      </c>
      <c r="B31" s="2">
        <v>34.843000000000004</v>
      </c>
      <c r="C31" s="2">
        <v>12.28</v>
      </c>
      <c r="D31" s="3">
        <f t="shared" si="0"/>
        <v>22.563000000000002</v>
      </c>
      <c r="E31" s="4">
        <f t="shared" si="2"/>
        <v>2.8536262934767964E-2</v>
      </c>
      <c r="F31" s="4">
        <f t="shared" si="1"/>
        <v>2.6851135484458191E-2</v>
      </c>
    </row>
    <row r="32" spans="1:6">
      <c r="A32" s="1">
        <v>18902</v>
      </c>
      <c r="B32" s="2">
        <v>34.642000000000003</v>
      </c>
      <c r="C32" s="2">
        <v>11.917999999999999</v>
      </c>
      <c r="D32" s="3">
        <f t="shared" si="0"/>
        <v>22.724000000000004</v>
      </c>
      <c r="E32" s="4">
        <f t="shared" si="2"/>
        <v>4.8541897379106656E-2</v>
      </c>
      <c r="F32" s="4">
        <f t="shared" si="1"/>
        <v>7.1355759429154522E-3</v>
      </c>
    </row>
    <row r="33" spans="1:6">
      <c r="A33" s="1">
        <v>18994</v>
      </c>
      <c r="B33" s="2">
        <v>35.131</v>
      </c>
      <c r="C33" s="2">
        <v>12.029</v>
      </c>
      <c r="D33" s="3">
        <f t="shared" si="0"/>
        <v>23.102</v>
      </c>
      <c r="E33" s="4">
        <f t="shared" si="2"/>
        <v>5.1381240613480074E-2</v>
      </c>
      <c r="F33" s="4">
        <f t="shared" si="1"/>
        <v>1.6634395352930667E-2</v>
      </c>
    </row>
    <row r="34" spans="1:6">
      <c r="A34" s="1">
        <v>19085</v>
      </c>
      <c r="B34" s="2">
        <v>35.765000000000001</v>
      </c>
      <c r="C34" s="2">
        <v>12.074999999999999</v>
      </c>
      <c r="D34" s="3">
        <f t="shared" si="0"/>
        <v>23.69</v>
      </c>
      <c r="E34" s="4">
        <f t="shared" si="2"/>
        <v>4.9949031600407694E-2</v>
      </c>
      <c r="F34" s="4">
        <f t="shared" si="1"/>
        <v>2.5452341788589773E-2</v>
      </c>
    </row>
    <row r="35" spans="1:6">
      <c r="A35" s="1">
        <v>19176</v>
      </c>
      <c r="B35" s="2">
        <v>32.892000000000003</v>
      </c>
      <c r="C35" s="2">
        <v>12.15</v>
      </c>
      <c r="D35" s="3">
        <f t="shared" si="0"/>
        <v>20.742000000000004</v>
      </c>
      <c r="E35" s="4">
        <f t="shared" si="2"/>
        <v>-8.7220559760605484E-2</v>
      </c>
      <c r="F35" s="4">
        <f t="shared" si="1"/>
        <v>-0.12444069227522148</v>
      </c>
    </row>
    <row r="36" spans="1:6">
      <c r="A36" s="1">
        <v>19268</v>
      </c>
      <c r="B36" s="2">
        <v>35.816000000000003</v>
      </c>
      <c r="C36" s="2">
        <v>12.641999999999999</v>
      </c>
      <c r="D36" s="3">
        <f t="shared" si="0"/>
        <v>23.174000000000003</v>
      </c>
      <c r="E36" s="4">
        <f t="shared" si="2"/>
        <v>3.1166132802355954E-3</v>
      </c>
      <c r="F36" s="4">
        <f t="shared" si="1"/>
        <v>0.11725002410567921</v>
      </c>
    </row>
    <row r="37" spans="1:6">
      <c r="A37" s="1">
        <v>19360</v>
      </c>
      <c r="B37" s="2">
        <v>37.790999999999997</v>
      </c>
      <c r="C37" s="2">
        <v>13.061</v>
      </c>
      <c r="D37" s="3">
        <f t="shared" si="0"/>
        <v>24.729999999999997</v>
      </c>
      <c r="E37" s="4">
        <f t="shared" si="2"/>
        <v>4.3900379907133621E-2</v>
      </c>
      <c r="F37" s="4">
        <f t="shared" si="1"/>
        <v>6.7144213342538783E-2</v>
      </c>
    </row>
    <row r="38" spans="1:6">
      <c r="A38" s="1">
        <v>19450</v>
      </c>
      <c r="B38" s="2">
        <v>38.465000000000003</v>
      </c>
      <c r="C38" s="2">
        <v>13.499000000000001</v>
      </c>
      <c r="D38" s="3">
        <f t="shared" si="0"/>
        <v>24.966000000000001</v>
      </c>
      <c r="E38" s="4">
        <f t="shared" si="2"/>
        <v>0.20364477870986383</v>
      </c>
      <c r="F38" s="4">
        <f t="shared" si="1"/>
        <v>9.5430651031137986E-3</v>
      </c>
    </row>
    <row r="39" spans="1:6">
      <c r="A39" s="1">
        <v>19541</v>
      </c>
      <c r="B39" s="2">
        <v>39.613999999999997</v>
      </c>
      <c r="C39" s="2">
        <v>13.749000000000001</v>
      </c>
      <c r="D39" s="3">
        <f t="shared" si="0"/>
        <v>25.864999999999995</v>
      </c>
      <c r="E39" s="4">
        <f t="shared" si="2"/>
        <v>0.11612151549149873</v>
      </c>
      <c r="F39" s="4">
        <f t="shared" si="1"/>
        <v>3.6008972202194733E-2</v>
      </c>
    </row>
    <row r="40" spans="1:6">
      <c r="A40" s="1">
        <v>19633</v>
      </c>
      <c r="B40" s="2">
        <v>39.200000000000003</v>
      </c>
      <c r="C40" s="2">
        <v>13.971</v>
      </c>
      <c r="D40" s="3">
        <f t="shared" si="0"/>
        <v>25.229000000000003</v>
      </c>
      <c r="E40" s="4">
        <f t="shared" si="2"/>
        <v>2.0177921552770154E-2</v>
      </c>
      <c r="F40" s="4">
        <f t="shared" si="1"/>
        <v>-2.4589213222501152E-2</v>
      </c>
    </row>
    <row r="41" spans="1:6">
      <c r="A41" s="1">
        <v>19725</v>
      </c>
      <c r="B41" s="2">
        <v>38.332000000000001</v>
      </c>
      <c r="C41" s="2">
        <v>13.92</v>
      </c>
      <c r="D41" s="3">
        <f t="shared" si="0"/>
        <v>24.411999999999999</v>
      </c>
      <c r="E41" s="4">
        <f t="shared" si="2"/>
        <v>-2.21901786429545E-2</v>
      </c>
      <c r="F41" s="4">
        <f t="shared" si="1"/>
        <v>-3.2383368345951229E-2</v>
      </c>
    </row>
    <row r="42" spans="1:6">
      <c r="A42" s="1">
        <v>19815</v>
      </c>
      <c r="B42" s="2">
        <v>38.158999999999999</v>
      </c>
      <c r="C42" s="2">
        <v>13.877000000000001</v>
      </c>
      <c r="D42" s="3">
        <f t="shared" si="0"/>
        <v>24.281999999999996</v>
      </c>
      <c r="E42" s="4">
        <f t="shared" si="2"/>
        <v>-6.1202397061666296E-2</v>
      </c>
      <c r="F42" s="4">
        <f t="shared" si="1"/>
        <v>-5.3252498771097232E-3</v>
      </c>
    </row>
    <row r="43" spans="1:6">
      <c r="A43" s="1">
        <v>19906</v>
      </c>
      <c r="B43" s="2">
        <v>38.878999999999998</v>
      </c>
      <c r="C43" s="2">
        <v>13.852</v>
      </c>
      <c r="D43" s="3">
        <f t="shared" si="0"/>
        <v>25.026999999999997</v>
      </c>
      <c r="E43" s="4">
        <f t="shared" si="2"/>
        <v>-8.0066590035278943E-3</v>
      </c>
      <c r="F43" s="4">
        <f t="shared" si="1"/>
        <v>3.0681163001400259E-2</v>
      </c>
    </row>
    <row r="44" spans="1:6">
      <c r="A44" s="1">
        <v>19998</v>
      </c>
      <c r="B44" s="2">
        <v>38.89</v>
      </c>
      <c r="C44" s="2">
        <v>13.811</v>
      </c>
      <c r="D44" s="3">
        <f t="shared" si="0"/>
        <v>25.079000000000001</v>
      </c>
      <c r="E44" s="4">
        <f t="shared" si="2"/>
        <v>2.7322628215631722E-2</v>
      </c>
      <c r="F44" s="4">
        <f t="shared" si="1"/>
        <v>2.0777560234947522E-3</v>
      </c>
    </row>
    <row r="45" spans="1:6">
      <c r="A45" s="1">
        <v>20090</v>
      </c>
      <c r="B45" s="2">
        <v>39.479999999999997</v>
      </c>
      <c r="C45" s="2">
        <v>14.273999999999999</v>
      </c>
      <c r="D45" s="3">
        <f t="shared" si="0"/>
        <v>25.205999999999996</v>
      </c>
      <c r="E45" s="4">
        <f t="shared" si="2"/>
        <v>3.8052878675562132E-2</v>
      </c>
      <c r="F45" s="4">
        <f t="shared" si="1"/>
        <v>5.0639977670559168E-3</v>
      </c>
    </row>
    <row r="46" spans="1:6">
      <c r="A46" s="1">
        <v>20180</v>
      </c>
      <c r="B46" s="2">
        <v>42.063000000000002</v>
      </c>
      <c r="C46" s="2">
        <v>14.744</v>
      </c>
      <c r="D46" s="3">
        <f t="shared" si="0"/>
        <v>27.319000000000003</v>
      </c>
      <c r="E46" s="4">
        <f t="shared" si="2"/>
        <v>9.1581092420186416E-2</v>
      </c>
      <c r="F46" s="4">
        <f t="shared" si="1"/>
        <v>8.3829247004681709E-2</v>
      </c>
    </row>
    <row r="47" spans="1:6">
      <c r="A47" s="1">
        <v>20271</v>
      </c>
      <c r="B47" s="2">
        <v>44.826000000000001</v>
      </c>
      <c r="C47" s="2">
        <v>15.438000000000001</v>
      </c>
      <c r="D47" s="3">
        <f t="shared" si="0"/>
        <v>29.387999999999998</v>
      </c>
      <c r="E47" s="4">
        <f t="shared" si="2"/>
        <v>0.17181705809641523</v>
      </c>
      <c r="F47" s="4">
        <f t="shared" si="1"/>
        <v>7.5734836560635288E-2</v>
      </c>
    </row>
    <row r="48" spans="1:6">
      <c r="A48" s="1">
        <v>20363</v>
      </c>
      <c r="B48" s="2">
        <v>47.085000000000001</v>
      </c>
      <c r="C48" s="2">
        <v>16.172000000000001</v>
      </c>
      <c r="D48" s="3">
        <f t="shared" si="0"/>
        <v>30.913</v>
      </c>
      <c r="E48" s="4">
        <f t="shared" si="2"/>
        <v>0.22641434579068495</v>
      </c>
      <c r="F48" s="4">
        <f t="shared" si="1"/>
        <v>5.1891928678372203E-2</v>
      </c>
    </row>
    <row r="49" spans="1:7">
      <c r="A49" s="1">
        <v>20455</v>
      </c>
      <c r="B49" s="2">
        <v>47.771999999999998</v>
      </c>
      <c r="C49" s="2">
        <v>17.414999999999999</v>
      </c>
      <c r="D49" s="3">
        <f t="shared" si="0"/>
        <v>30.356999999999999</v>
      </c>
      <c r="E49" s="4">
        <f t="shared" si="2"/>
        <v>0.11120465610014994</v>
      </c>
      <c r="F49" s="4">
        <f t="shared" si="1"/>
        <v>-1.7985960599100733E-2</v>
      </c>
    </row>
    <row r="50" spans="1:7">
      <c r="A50" s="1">
        <v>20546</v>
      </c>
      <c r="B50" s="2">
        <v>49.061999999999998</v>
      </c>
      <c r="C50" s="2">
        <v>17.981999999999999</v>
      </c>
      <c r="D50" s="3">
        <f t="shared" si="0"/>
        <v>31.08</v>
      </c>
      <c r="E50" s="4">
        <f t="shared" si="2"/>
        <v>5.7574520212331573E-2</v>
      </c>
      <c r="F50" s="4">
        <f t="shared" si="1"/>
        <v>2.3816582666271336E-2</v>
      </c>
    </row>
    <row r="51" spans="1:7">
      <c r="A51" s="1">
        <v>20637</v>
      </c>
      <c r="B51" s="2">
        <v>50.746000000000002</v>
      </c>
      <c r="C51" s="2">
        <v>18.59</v>
      </c>
      <c r="D51" s="3">
        <f t="shared" si="0"/>
        <v>32.156000000000006</v>
      </c>
      <c r="E51" s="4">
        <f t="shared" si="2"/>
        <v>4.0209620547989704E-2</v>
      </c>
      <c r="F51" s="4">
        <f t="shared" si="1"/>
        <v>3.4620334620334869E-2</v>
      </c>
    </row>
    <row r="52" spans="1:7">
      <c r="A52" s="1">
        <v>20729</v>
      </c>
      <c r="B52" s="2">
        <v>51.41</v>
      </c>
      <c r="C52" s="2">
        <v>18.733000000000001</v>
      </c>
      <c r="D52" s="3">
        <f t="shared" si="0"/>
        <v>32.676999999999992</v>
      </c>
      <c r="E52" s="4">
        <f t="shared" si="2"/>
        <v>7.6423889053595317E-2</v>
      </c>
      <c r="F52" s="4">
        <f t="shared" si="1"/>
        <v>1.620226396317908E-2</v>
      </c>
    </row>
    <row r="53" spans="1:7">
      <c r="A53" s="1">
        <v>20821</v>
      </c>
      <c r="B53" s="2">
        <v>52.465000000000003</v>
      </c>
      <c r="C53" s="2">
        <v>18.77</v>
      </c>
      <c r="D53" s="3">
        <f t="shared" si="0"/>
        <v>33.695000000000007</v>
      </c>
      <c r="E53" s="4">
        <f t="shared" si="2"/>
        <v>8.4137709137709432E-2</v>
      </c>
      <c r="F53" s="4">
        <f t="shared" si="1"/>
        <v>3.115341065581342E-2</v>
      </c>
    </row>
    <row r="54" spans="1:7">
      <c r="A54" s="1">
        <v>20911</v>
      </c>
      <c r="B54" s="2">
        <v>52.64</v>
      </c>
      <c r="C54" s="2">
        <v>18.992000000000001</v>
      </c>
      <c r="D54" s="3">
        <f t="shared" si="0"/>
        <v>33.647999999999996</v>
      </c>
      <c r="E54" s="4">
        <f t="shared" si="2"/>
        <v>4.6398805821619295E-2</v>
      </c>
      <c r="F54" s="4">
        <f t="shared" si="1"/>
        <v>-1.3948657070785352E-3</v>
      </c>
    </row>
    <row r="55" spans="1:7">
      <c r="A55" s="1">
        <v>21002</v>
      </c>
      <c r="B55" s="2">
        <v>54.066000000000003</v>
      </c>
      <c r="C55" s="2">
        <v>19.096</v>
      </c>
      <c r="D55" s="3">
        <f t="shared" si="0"/>
        <v>34.97</v>
      </c>
      <c r="E55" s="4">
        <f t="shared" si="2"/>
        <v>7.0171680386816621E-2</v>
      </c>
      <c r="F55" s="4">
        <f t="shared" si="1"/>
        <v>3.928911079410375E-2</v>
      </c>
    </row>
    <row r="56" spans="1:7">
      <c r="A56" s="1">
        <v>21094</v>
      </c>
      <c r="B56" s="2">
        <v>53.215000000000003</v>
      </c>
      <c r="C56" s="2">
        <v>18.942</v>
      </c>
      <c r="D56" s="3">
        <f t="shared" si="0"/>
        <v>34.273000000000003</v>
      </c>
      <c r="E56" s="4">
        <f t="shared" si="2"/>
        <v>1.7153880397684989E-2</v>
      </c>
      <c r="F56" s="4">
        <f t="shared" si="1"/>
        <v>-1.9931369745496016E-2</v>
      </c>
    </row>
    <row r="57" spans="1:7">
      <c r="A57" s="1">
        <v>21186</v>
      </c>
      <c r="B57" s="2">
        <v>49.369</v>
      </c>
      <c r="C57" s="2">
        <v>18.084</v>
      </c>
      <c r="D57" s="3">
        <f t="shared" si="0"/>
        <v>31.285</v>
      </c>
      <c r="E57" s="4">
        <f t="shared" si="2"/>
        <v>-7.0227056585829659E-2</v>
      </c>
      <c r="F57" s="4">
        <f t="shared" si="1"/>
        <v>-8.718233011408405E-2</v>
      </c>
    </row>
    <row r="58" spans="1:7">
      <c r="A58" s="1">
        <v>21276</v>
      </c>
      <c r="B58" s="2">
        <v>47.83</v>
      </c>
      <c r="C58" s="2">
        <v>17.594000000000001</v>
      </c>
      <c r="D58" s="3">
        <f t="shared" si="0"/>
        <v>30.235999999999997</v>
      </c>
      <c r="E58" s="4">
        <f t="shared" si="2"/>
        <v>-0.13537317700886481</v>
      </c>
      <c r="F58" s="4">
        <f t="shared" si="1"/>
        <v>-3.3530445900591434E-2</v>
      </c>
    </row>
    <row r="59" spans="1:7">
      <c r="A59" s="1">
        <v>21367</v>
      </c>
      <c r="B59" s="2">
        <v>47.435000000000002</v>
      </c>
      <c r="C59" s="2">
        <v>17.259</v>
      </c>
      <c r="D59" s="3">
        <f t="shared" si="0"/>
        <v>30.176000000000002</v>
      </c>
      <c r="E59" s="4">
        <f t="shared" si="2"/>
        <v>-0.11954016281037554</v>
      </c>
      <c r="F59" s="4">
        <f t="shared" si="1"/>
        <v>-1.9843894695063887E-3</v>
      </c>
    </row>
    <row r="60" spans="1:7">
      <c r="A60" s="1">
        <v>21459</v>
      </c>
      <c r="B60" s="2">
        <v>49.332000000000001</v>
      </c>
      <c r="C60" s="2">
        <v>17.579000000000001</v>
      </c>
      <c r="D60" s="3">
        <f t="shared" si="0"/>
        <v>31.753</v>
      </c>
      <c r="E60" s="4">
        <f t="shared" si="2"/>
        <v>1.4959245644877736E-2</v>
      </c>
      <c r="F60" s="4">
        <f t="shared" si="1"/>
        <v>5.2260074231177032E-2</v>
      </c>
    </row>
    <row r="61" spans="1:7">
      <c r="A61" s="1">
        <v>21551</v>
      </c>
      <c r="B61" s="2">
        <v>50.942</v>
      </c>
      <c r="C61" s="2">
        <v>17.396999999999998</v>
      </c>
      <c r="D61" s="3">
        <f t="shared" si="0"/>
        <v>33.545000000000002</v>
      </c>
      <c r="E61" s="4">
        <f t="shared" si="2"/>
        <v>0.10943907924328632</v>
      </c>
      <c r="F61" s="4">
        <f t="shared" si="1"/>
        <v>5.6435612383081965E-2</v>
      </c>
      <c r="G61" s="4">
        <f>D61/(D61+Consumption!E14)</f>
        <v>0.12099770352646956</v>
      </c>
    </row>
    <row r="62" spans="1:7">
      <c r="A62" s="1">
        <v>21641</v>
      </c>
      <c r="B62" s="2">
        <v>52.734999999999999</v>
      </c>
      <c r="C62" s="2">
        <v>18.036999999999999</v>
      </c>
      <c r="D62" s="3">
        <f t="shared" si="0"/>
        <v>34.698</v>
      </c>
      <c r="E62" s="4">
        <f t="shared" si="2"/>
        <v>0.14985418875927883</v>
      </c>
      <c r="F62" s="4">
        <f t="shared" si="1"/>
        <v>3.4371739454464111E-2</v>
      </c>
      <c r="G62" s="4">
        <f>D62/(D62+Consumption!E15)</f>
        <v>0.12247793858100953</v>
      </c>
    </row>
    <row r="63" spans="1:7">
      <c r="A63" s="1">
        <v>21732</v>
      </c>
      <c r="B63" s="2">
        <v>54.420999999999999</v>
      </c>
      <c r="C63" s="2">
        <v>18.643999999999998</v>
      </c>
      <c r="D63" s="3">
        <f t="shared" si="0"/>
        <v>35.777000000000001</v>
      </c>
      <c r="E63" s="4">
        <f t="shared" si="2"/>
        <v>0.12672818316379558</v>
      </c>
      <c r="F63" s="4">
        <f t="shared" si="1"/>
        <v>3.1096893192691238E-2</v>
      </c>
      <c r="G63" s="4">
        <f>D63/(D63+Consumption!E16)</f>
        <v>0.1241509739508629</v>
      </c>
    </row>
    <row r="64" spans="1:7">
      <c r="A64" s="1">
        <v>21824</v>
      </c>
      <c r="B64" s="2">
        <v>54.398000000000003</v>
      </c>
      <c r="C64" s="2">
        <v>18.518999999999998</v>
      </c>
      <c r="D64" s="3">
        <f t="shared" si="0"/>
        <v>35.879000000000005</v>
      </c>
      <c r="E64" s="4">
        <f t="shared" si="2"/>
        <v>6.957817856610532E-2</v>
      </c>
      <c r="F64" s="4">
        <f t="shared" si="1"/>
        <v>2.8509936551416792E-3</v>
      </c>
      <c r="G64" s="4">
        <f>D64/(D64+Consumption!E17)</f>
        <v>0.12413261016730232</v>
      </c>
    </row>
    <row r="65" spans="1:7">
      <c r="A65" s="1">
        <v>21916</v>
      </c>
      <c r="B65" s="2">
        <v>56.322000000000003</v>
      </c>
      <c r="C65" s="2">
        <v>19.36</v>
      </c>
      <c r="D65" s="3">
        <f t="shared" si="0"/>
        <v>36.962000000000003</v>
      </c>
      <c r="E65" s="4">
        <f t="shared" si="2"/>
        <v>6.5248717505331802E-2</v>
      </c>
      <c r="F65" s="4">
        <f t="shared" si="1"/>
        <v>3.0184787758856108E-2</v>
      </c>
      <c r="G65" s="4">
        <f>D65/(D65+Consumption!E18)</f>
        <v>0.12644420016511662</v>
      </c>
    </row>
    <row r="66" spans="1:7">
      <c r="A66" s="1">
        <v>22007</v>
      </c>
      <c r="B66" s="2">
        <v>57.188000000000002</v>
      </c>
      <c r="C66" s="2">
        <v>19.472999999999999</v>
      </c>
      <c r="D66" s="3">
        <f t="shared" si="0"/>
        <v>37.715000000000003</v>
      </c>
      <c r="E66" s="4">
        <f t="shared" si="2"/>
        <v>5.4168879447689923E-2</v>
      </c>
      <c r="F66" s="4">
        <f t="shared" si="1"/>
        <v>2.0372274227585089E-2</v>
      </c>
      <c r="G66" s="4">
        <f>D66/(D66+Consumption!E19)</f>
        <v>0.12671603378646257</v>
      </c>
    </row>
    <row r="67" spans="1:7">
      <c r="A67" s="1">
        <v>22098</v>
      </c>
      <c r="B67" s="2">
        <v>56.164999999999999</v>
      </c>
      <c r="C67" s="2">
        <v>19.417999999999999</v>
      </c>
      <c r="D67" s="3">
        <f t="shared" si="0"/>
        <v>36.747</v>
      </c>
      <c r="E67" s="4">
        <f t="shared" si="2"/>
        <v>2.4192424538030461E-2</v>
      </c>
      <c r="F67" s="4">
        <f t="shared" si="1"/>
        <v>-2.5666180564762123E-2</v>
      </c>
      <c r="G67" s="4">
        <f>D67/(D67+Consumption!E20)</f>
        <v>0.12420429528447077</v>
      </c>
    </row>
    <row r="68" spans="1:7">
      <c r="A68" s="1">
        <v>22190</v>
      </c>
      <c r="B68" s="2">
        <v>55.881999999999998</v>
      </c>
      <c r="C68" s="2">
        <v>20.021999999999998</v>
      </c>
      <c r="D68" s="3">
        <f t="shared" si="0"/>
        <v>35.86</v>
      </c>
      <c r="E68" s="4">
        <f t="shared" si="2"/>
        <v>-2.9814403982468582E-2</v>
      </c>
      <c r="F68" s="4">
        <f t="shared" si="1"/>
        <v>-2.4138024872778743E-2</v>
      </c>
      <c r="G68" s="4">
        <f>D68/(D68+Consumption!E21)</f>
        <v>0.1214760045934596</v>
      </c>
    </row>
    <row r="69" spans="1:7">
      <c r="A69" s="1">
        <v>22282</v>
      </c>
      <c r="B69" s="2">
        <v>55.012</v>
      </c>
      <c r="C69" s="2">
        <v>19.928999999999998</v>
      </c>
      <c r="D69" s="3">
        <f t="shared" si="0"/>
        <v>35.082999999999998</v>
      </c>
      <c r="E69" s="4">
        <f t="shared" si="2"/>
        <v>-6.9786557072782834E-2</v>
      </c>
      <c r="F69" s="4">
        <f t="shared" si="1"/>
        <v>-2.1667596207473536E-2</v>
      </c>
      <c r="G69" s="4">
        <f>D69/(D69+Consumption!E22)</f>
        <v>0.11925637701916278</v>
      </c>
    </row>
    <row r="70" spans="1:7">
      <c r="A70" s="1">
        <v>22372</v>
      </c>
      <c r="B70" s="2">
        <v>56.198</v>
      </c>
      <c r="C70" s="2">
        <v>19.634</v>
      </c>
      <c r="D70" s="3">
        <f t="shared" si="0"/>
        <v>36.564</v>
      </c>
      <c r="E70" s="4">
        <f t="shared" si="2"/>
        <v>-4.9799983672136451E-3</v>
      </c>
      <c r="F70" s="4">
        <f t="shared" si="1"/>
        <v>4.2214177806915082E-2</v>
      </c>
      <c r="G70" s="4">
        <f>D70/(D70+Consumption!E23)</f>
        <v>0.12228612581116619</v>
      </c>
    </row>
    <row r="71" spans="1:7">
      <c r="A71" s="1">
        <v>22463</v>
      </c>
      <c r="B71" s="2">
        <v>56.712000000000003</v>
      </c>
      <c r="C71" s="2">
        <v>19.664999999999999</v>
      </c>
      <c r="D71" s="3">
        <f t="shared" si="0"/>
        <v>37.047000000000004</v>
      </c>
      <c r="E71" s="4">
        <f t="shared" si="2"/>
        <v>3.3100948131623113E-2</v>
      </c>
      <c r="F71" s="4">
        <f t="shared" si="1"/>
        <v>1.3209714473252492E-2</v>
      </c>
      <c r="G71" s="4">
        <f>D71/(D71+Consumption!E24)</f>
        <v>0.12285497627817106</v>
      </c>
    </row>
    <row r="72" spans="1:7">
      <c r="A72" s="1">
        <v>22555</v>
      </c>
      <c r="B72" s="2">
        <v>58.472999999999999</v>
      </c>
      <c r="C72" s="2">
        <v>19.632000000000001</v>
      </c>
      <c r="D72" s="3">
        <f t="shared" si="0"/>
        <v>38.840999999999994</v>
      </c>
      <c r="E72" s="4">
        <f t="shared" si="2"/>
        <v>0.10711740729128055</v>
      </c>
      <c r="F72" s="4">
        <f t="shared" si="1"/>
        <v>4.8424973682079243E-2</v>
      </c>
      <c r="G72" s="4">
        <f>D72/(D72+Consumption!E25)</f>
        <v>0.12566690069529146</v>
      </c>
    </row>
    <row r="73" spans="1:7">
      <c r="A73" s="1">
        <v>22647</v>
      </c>
      <c r="B73" s="2">
        <v>59.655999999999999</v>
      </c>
      <c r="C73" s="2">
        <v>20.03</v>
      </c>
      <c r="D73" s="3">
        <f t="shared" si="0"/>
        <v>39.625999999999998</v>
      </c>
      <c r="E73" s="4">
        <f t="shared" si="2"/>
        <v>8.3743572913247938E-2</v>
      </c>
      <c r="F73" s="4">
        <f t="shared" si="1"/>
        <v>2.0210602198707649E-2</v>
      </c>
      <c r="G73" s="4">
        <f>D73/(D73+Consumption!E26)</f>
        <v>0.12639724575257494</v>
      </c>
    </row>
    <row r="74" spans="1:7">
      <c r="A74" s="1">
        <v>22737</v>
      </c>
      <c r="B74" s="2">
        <v>61.356000000000002</v>
      </c>
      <c r="C74" s="2">
        <v>20.827999999999999</v>
      </c>
      <c r="D74" s="3">
        <f t="shared" si="0"/>
        <v>40.528000000000006</v>
      </c>
      <c r="E74" s="4">
        <f t="shared" si="2"/>
        <v>9.3961724296164367E-2</v>
      </c>
      <c r="F74" s="4">
        <f t="shared" si="1"/>
        <v>2.2762832483723013E-2</v>
      </c>
      <c r="G74" s="4">
        <f>D74/(D74+Consumption!E27)</f>
        <v>0.1273209549071618</v>
      </c>
    </row>
    <row r="75" spans="1:7">
      <c r="A75" s="1">
        <v>22828</v>
      </c>
      <c r="B75" s="2">
        <v>62.100999999999999</v>
      </c>
      <c r="C75" s="2">
        <v>21.355</v>
      </c>
      <c r="D75" s="3">
        <f t="shared" si="0"/>
        <v>40.745999999999995</v>
      </c>
      <c r="E75" s="4">
        <f t="shared" si="2"/>
        <v>4.9046111068201163E-2</v>
      </c>
      <c r="F75" s="4">
        <f t="shared" si="1"/>
        <v>5.3789972364782198E-3</v>
      </c>
      <c r="G75" s="4">
        <f>D75/(D75+Consumption!E28)</f>
        <v>0.12705939583432946</v>
      </c>
    </row>
    <row r="76" spans="1:7">
      <c r="A76" s="1">
        <v>22920</v>
      </c>
      <c r="B76" s="2">
        <v>61.819000000000003</v>
      </c>
      <c r="C76" s="2">
        <v>20.9</v>
      </c>
      <c r="D76" s="3">
        <f t="shared" si="0"/>
        <v>40.919000000000004</v>
      </c>
      <c r="E76" s="4">
        <f t="shared" si="2"/>
        <v>3.2630091354161575E-2</v>
      </c>
      <c r="F76" s="4">
        <f t="shared" si="1"/>
        <v>4.2458155401759422E-3</v>
      </c>
      <c r="G76" s="4">
        <f>D76/(D76+Consumption!E29)</f>
        <v>0.12583879201648368</v>
      </c>
    </row>
    <row r="77" spans="1:7">
      <c r="A77" s="1">
        <v>23012</v>
      </c>
      <c r="B77" s="2">
        <v>61.972999999999999</v>
      </c>
      <c r="C77" s="2">
        <v>20.233000000000001</v>
      </c>
      <c r="D77" s="3">
        <f t="shared" si="0"/>
        <v>41.739999999999995</v>
      </c>
      <c r="E77" s="4">
        <f t="shared" si="2"/>
        <v>2.9905250690880104E-2</v>
      </c>
      <c r="F77" s="4">
        <f t="shared" si="1"/>
        <v>2.0064028935213245E-2</v>
      </c>
      <c r="G77" s="4">
        <f>D77/(D77+Consumption!E30)</f>
        <v>0.12709193714216696</v>
      </c>
    </row>
    <row r="78" spans="1:7">
      <c r="A78" s="1">
        <v>23102</v>
      </c>
      <c r="B78" s="2">
        <v>63.883000000000003</v>
      </c>
      <c r="C78" s="2">
        <v>21.233000000000001</v>
      </c>
      <c r="D78" s="3">
        <f t="shared" ref="D78:D141" si="3">B78-C78</f>
        <v>42.650000000000006</v>
      </c>
      <c r="E78" s="4">
        <f t="shared" si="2"/>
        <v>4.6728513228292613E-2</v>
      </c>
      <c r="F78" s="4">
        <f t="shared" si="1"/>
        <v>2.1801629132726662E-2</v>
      </c>
      <c r="G78" s="4">
        <f>D78/(D78+Consumption!E31)</f>
        <v>0.12812104159052337</v>
      </c>
    </row>
    <row r="79" spans="1:7">
      <c r="A79" s="1">
        <v>23193</v>
      </c>
      <c r="B79" s="2">
        <v>65.712000000000003</v>
      </c>
      <c r="C79" s="2">
        <v>21.436</v>
      </c>
      <c r="D79" s="3">
        <f t="shared" si="3"/>
        <v>44.276000000000003</v>
      </c>
      <c r="E79" s="4">
        <f t="shared" si="2"/>
        <v>8.2040128057870407E-2</v>
      </c>
      <c r="F79" s="4">
        <f t="shared" ref="F79:F142" si="4">(D79-D78)/D78</f>
        <v>3.8124267291910846E-2</v>
      </c>
      <c r="G79" s="4">
        <f>D79/(D79+Consumption!E32)</f>
        <v>0.13026375792524164</v>
      </c>
    </row>
    <row r="80" spans="1:7">
      <c r="A80" s="1">
        <v>23285</v>
      </c>
      <c r="B80" s="2">
        <v>67.668999999999997</v>
      </c>
      <c r="C80" s="2">
        <v>21.890999999999998</v>
      </c>
      <c r="D80" s="3">
        <f t="shared" si="3"/>
        <v>45.777999999999999</v>
      </c>
      <c r="E80" s="4">
        <f t="shared" si="2"/>
        <v>9.6741734547197034E-2</v>
      </c>
      <c r="F80" s="4">
        <f t="shared" si="4"/>
        <v>3.3923570331556491E-2</v>
      </c>
      <c r="G80" s="4">
        <f>D80/(D80+Consumption!E33)</f>
        <v>0.13283179900454009</v>
      </c>
    </row>
    <row r="81" spans="1:7">
      <c r="A81" s="1">
        <v>23377</v>
      </c>
      <c r="B81" s="2">
        <v>69.113</v>
      </c>
      <c r="C81" s="2">
        <v>22.425000000000001</v>
      </c>
      <c r="D81" s="3">
        <f t="shared" si="3"/>
        <v>46.688000000000002</v>
      </c>
      <c r="E81" s="4">
        <f t="shared" ref="E81:E144" si="5">(D81-D78)/D78</f>
        <v>9.467760844079709E-2</v>
      </c>
      <c r="F81" s="4">
        <f t="shared" si="4"/>
        <v>1.987854427891135E-2</v>
      </c>
      <c r="G81" s="4">
        <f>D81/(D81+Consumption!E34)</f>
        <v>0.13226024855453669</v>
      </c>
    </row>
    <row r="82" spans="1:7">
      <c r="A82" s="1">
        <v>23468</v>
      </c>
      <c r="B82" s="2">
        <v>71.075000000000003</v>
      </c>
      <c r="C82" s="2">
        <v>23.45</v>
      </c>
      <c r="D82" s="3">
        <f t="shared" si="3"/>
        <v>47.625</v>
      </c>
      <c r="E82" s="4">
        <f t="shared" si="5"/>
        <v>7.5639172463637105E-2</v>
      </c>
      <c r="F82" s="4">
        <f t="shared" si="4"/>
        <v>2.0069396847155533E-2</v>
      </c>
      <c r="G82" s="4">
        <f>D82/(D82+Consumption!E35)</f>
        <v>0.13231911063035295</v>
      </c>
    </row>
    <row r="83" spans="1:7">
      <c r="A83" s="1">
        <v>23559</v>
      </c>
      <c r="B83" s="2">
        <v>73.406000000000006</v>
      </c>
      <c r="C83" s="2">
        <v>24.25</v>
      </c>
      <c r="D83" s="3">
        <f t="shared" si="3"/>
        <v>49.156000000000006</v>
      </c>
      <c r="E83" s="4">
        <f t="shared" si="5"/>
        <v>7.3790903927651003E-2</v>
      </c>
      <c r="F83" s="4">
        <f t="shared" si="4"/>
        <v>3.2146981627296713E-2</v>
      </c>
      <c r="G83" s="4">
        <f>D83/(D83+Consumption!E36)</f>
        <v>0.13349700449190427</v>
      </c>
    </row>
    <row r="84" spans="1:7">
      <c r="A84" s="1">
        <v>23651</v>
      </c>
      <c r="B84" s="2">
        <v>75.323999999999998</v>
      </c>
      <c r="C84" s="2">
        <v>24.823</v>
      </c>
      <c r="D84" s="3">
        <f t="shared" si="3"/>
        <v>50.500999999999998</v>
      </c>
      <c r="E84" s="4">
        <f t="shared" si="5"/>
        <v>8.1669808087731222E-2</v>
      </c>
      <c r="F84" s="4">
        <f t="shared" si="4"/>
        <v>2.7361868337537464E-2</v>
      </c>
      <c r="G84" s="4">
        <f>D84/(D84+Consumption!E37)</f>
        <v>0.13642798095989367</v>
      </c>
    </row>
    <row r="85" spans="1:7">
      <c r="A85" s="1">
        <v>23743</v>
      </c>
      <c r="B85" s="2">
        <v>80.23</v>
      </c>
      <c r="C85" s="2">
        <v>26.141999999999999</v>
      </c>
      <c r="D85" s="3">
        <f t="shared" si="3"/>
        <v>54.088000000000008</v>
      </c>
      <c r="E85" s="4">
        <f t="shared" si="5"/>
        <v>0.13570603674540699</v>
      </c>
      <c r="F85" s="4">
        <f t="shared" si="4"/>
        <v>7.1028296469377056E-2</v>
      </c>
      <c r="G85" s="4">
        <f>D85/(D85+Consumption!E38)</f>
        <v>0.14123078208556153</v>
      </c>
    </row>
    <row r="86" spans="1:7">
      <c r="A86" s="1">
        <v>23833</v>
      </c>
      <c r="B86" s="2">
        <v>83.382000000000005</v>
      </c>
      <c r="C86" s="2">
        <v>28.166</v>
      </c>
      <c r="D86" s="3">
        <f t="shared" si="3"/>
        <v>55.216000000000008</v>
      </c>
      <c r="E86" s="4">
        <f t="shared" si="5"/>
        <v>0.12328098299292053</v>
      </c>
      <c r="F86" s="4">
        <f t="shared" si="4"/>
        <v>2.085490312084011E-2</v>
      </c>
      <c r="G86" s="4">
        <f>D86/(D86+Consumption!E39)</f>
        <v>0.14172690738999458</v>
      </c>
    </row>
    <row r="87" spans="1:7">
      <c r="A87" s="1">
        <v>23924</v>
      </c>
      <c r="B87" s="2">
        <v>86.686000000000007</v>
      </c>
      <c r="C87" s="2">
        <v>28.535</v>
      </c>
      <c r="D87" s="3">
        <f t="shared" si="3"/>
        <v>58.15100000000001</v>
      </c>
      <c r="E87" s="4">
        <f t="shared" si="5"/>
        <v>0.15148214886833949</v>
      </c>
      <c r="F87" s="4">
        <f t="shared" si="4"/>
        <v>5.3154882642712294E-2</v>
      </c>
      <c r="G87" s="4">
        <f>D87/(D87+Consumption!E40)</f>
        <v>0.14506271391081357</v>
      </c>
    </row>
    <row r="88" spans="1:7">
      <c r="A88" s="1">
        <v>24016</v>
      </c>
      <c r="B88" s="2">
        <v>90.644999999999996</v>
      </c>
      <c r="C88" s="2">
        <v>30.442</v>
      </c>
      <c r="D88" s="3">
        <f t="shared" si="3"/>
        <v>60.202999999999996</v>
      </c>
      <c r="E88" s="4">
        <f t="shared" si="5"/>
        <v>0.11305650051767466</v>
      </c>
      <c r="F88" s="4">
        <f t="shared" si="4"/>
        <v>3.5287441316572112E-2</v>
      </c>
      <c r="G88" s="4">
        <f>D88/(D88+Consumption!E41)</f>
        <v>0.14489371380344696</v>
      </c>
    </row>
    <row r="89" spans="1:7">
      <c r="A89" s="1">
        <v>24108</v>
      </c>
      <c r="B89" s="2">
        <v>94.382000000000005</v>
      </c>
      <c r="C89" s="2">
        <v>31.097999999999999</v>
      </c>
      <c r="D89" s="3">
        <f t="shared" si="3"/>
        <v>63.284000000000006</v>
      </c>
      <c r="E89" s="4">
        <f t="shared" si="5"/>
        <v>0.14611706751666179</v>
      </c>
      <c r="F89" s="4">
        <f t="shared" si="4"/>
        <v>5.1176851651911208E-2</v>
      </c>
      <c r="G89" s="4">
        <f>D89/(D89+Consumption!E42)</f>
        <v>0.14812687984957304</v>
      </c>
    </row>
    <row r="90" spans="1:7">
      <c r="A90" s="1">
        <v>24198</v>
      </c>
      <c r="B90" s="2">
        <v>96.822999999999993</v>
      </c>
      <c r="C90" s="2">
        <v>31.172000000000001</v>
      </c>
      <c r="D90" s="3">
        <f t="shared" si="3"/>
        <v>65.650999999999996</v>
      </c>
      <c r="E90" s="4">
        <f t="shared" si="5"/>
        <v>0.12897456621554201</v>
      </c>
      <c r="F90" s="4">
        <f t="shared" si="4"/>
        <v>3.7402819037987325E-2</v>
      </c>
      <c r="G90" s="4">
        <f>D90/(D90+Consumption!E43)</f>
        <v>0.15192360353133108</v>
      </c>
    </row>
    <row r="91" spans="1:7">
      <c r="A91" s="1">
        <v>24289</v>
      </c>
      <c r="B91" s="2">
        <v>98.325000000000003</v>
      </c>
      <c r="C91" s="2">
        <v>31.907</v>
      </c>
      <c r="D91" s="3">
        <f t="shared" si="3"/>
        <v>66.418000000000006</v>
      </c>
      <c r="E91" s="4">
        <f t="shared" si="5"/>
        <v>0.10323405810341696</v>
      </c>
      <c r="F91" s="4">
        <f t="shared" si="4"/>
        <v>1.1682990358105896E-2</v>
      </c>
      <c r="G91" s="4">
        <f>D91/(D91+Consumption!E44)</f>
        <v>0.15104737978803004</v>
      </c>
    </row>
    <row r="92" spans="1:7">
      <c r="A92" s="1">
        <v>24381</v>
      </c>
      <c r="B92" s="2">
        <v>99.162999999999997</v>
      </c>
      <c r="C92" s="2">
        <v>31.216999999999999</v>
      </c>
      <c r="D92" s="3">
        <f t="shared" si="3"/>
        <v>67.945999999999998</v>
      </c>
      <c r="E92" s="4">
        <f t="shared" si="5"/>
        <v>7.3667909740218557E-2</v>
      </c>
      <c r="F92" s="4">
        <f t="shared" si="4"/>
        <v>2.3005811677557161E-2</v>
      </c>
      <c r="G92" s="4">
        <f>D92/(D92+Consumption!E45)</f>
        <v>0.1529255628419646</v>
      </c>
    </row>
    <row r="93" spans="1:7">
      <c r="A93" s="1">
        <v>24473</v>
      </c>
      <c r="B93" s="2">
        <v>97.998999999999995</v>
      </c>
      <c r="C93" s="2">
        <v>31.667999999999999</v>
      </c>
      <c r="D93" s="3">
        <f t="shared" si="3"/>
        <v>66.330999999999989</v>
      </c>
      <c r="E93" s="4">
        <f t="shared" si="5"/>
        <v>1.0357801099754652E-2</v>
      </c>
      <c r="F93" s="4">
        <f t="shared" si="4"/>
        <v>-2.3768875283313354E-2</v>
      </c>
      <c r="G93" s="4">
        <f>D93/(D93+Consumption!E46)</f>
        <v>0.14892478509921434</v>
      </c>
    </row>
    <row r="94" spans="1:7">
      <c r="A94" s="1">
        <v>24563</v>
      </c>
      <c r="B94" s="2">
        <v>98.296999999999997</v>
      </c>
      <c r="C94" s="2">
        <v>30.934000000000001</v>
      </c>
      <c r="D94" s="3">
        <f t="shared" si="3"/>
        <v>67.363</v>
      </c>
      <c r="E94" s="4">
        <f t="shared" si="5"/>
        <v>1.4228070703724789E-2</v>
      </c>
      <c r="F94" s="4">
        <f t="shared" si="4"/>
        <v>1.5558336222882376E-2</v>
      </c>
      <c r="G94" s="4">
        <f>D94/(D94+Consumption!E47)</f>
        <v>0.14853096278439051</v>
      </c>
    </row>
    <row r="95" spans="1:7">
      <c r="A95" s="1">
        <v>24654</v>
      </c>
      <c r="B95" s="2">
        <v>98.784999999999997</v>
      </c>
      <c r="C95" s="2">
        <v>31.475999999999999</v>
      </c>
      <c r="D95" s="3">
        <f t="shared" si="3"/>
        <v>67.308999999999997</v>
      </c>
      <c r="E95" s="4">
        <f t="shared" si="5"/>
        <v>-9.3750919848114758E-3</v>
      </c>
      <c r="F95" s="4">
        <f t="shared" si="4"/>
        <v>-8.0162700592316329E-4</v>
      </c>
      <c r="G95" s="4">
        <f>D95/(D95+Consumption!E48)</f>
        <v>0.14664845244475819</v>
      </c>
    </row>
    <row r="96" spans="1:7">
      <c r="A96" s="1">
        <v>24746</v>
      </c>
      <c r="B96" s="2">
        <v>101.744</v>
      </c>
      <c r="C96" s="2">
        <v>31.966000000000001</v>
      </c>
      <c r="D96" s="3">
        <f t="shared" si="3"/>
        <v>69.777999999999992</v>
      </c>
      <c r="E96" s="4">
        <f t="shared" si="5"/>
        <v>5.1966652093289767E-2</v>
      </c>
      <c r="F96" s="4">
        <f t="shared" si="4"/>
        <v>3.6681573043723638E-2</v>
      </c>
      <c r="G96" s="4">
        <f>D96/(D96+Consumption!E49)</f>
        <v>0.14958337114588832</v>
      </c>
    </row>
    <row r="97" spans="1:7">
      <c r="A97" s="1">
        <v>24838</v>
      </c>
      <c r="B97" s="2">
        <v>105.58199999999999</v>
      </c>
      <c r="C97" s="2">
        <v>33.051000000000002</v>
      </c>
      <c r="D97" s="3">
        <f t="shared" si="3"/>
        <v>72.530999999999992</v>
      </c>
      <c r="E97" s="4">
        <f t="shared" si="5"/>
        <v>7.6718673455754532E-2</v>
      </c>
      <c r="F97" s="4">
        <f t="shared" si="4"/>
        <v>3.9453696007337564E-2</v>
      </c>
      <c r="G97" s="4">
        <f>D97/(D97+Consumption!E50)</f>
        <v>0.14979626089345052</v>
      </c>
    </row>
    <row r="98" spans="1:7">
      <c r="A98" s="1">
        <v>24929</v>
      </c>
      <c r="B98" s="2">
        <v>105.29900000000001</v>
      </c>
      <c r="C98" s="2">
        <v>33.183999999999997</v>
      </c>
      <c r="D98" s="3">
        <f t="shared" si="3"/>
        <v>72.115000000000009</v>
      </c>
      <c r="E98" s="4">
        <f t="shared" si="5"/>
        <v>7.1402041331768584E-2</v>
      </c>
      <c r="F98" s="4">
        <f t="shared" si="4"/>
        <v>-5.7354786229334032E-3</v>
      </c>
      <c r="G98" s="4">
        <f>D98/(D98+Consumption!E51)</f>
        <v>0.14577452973404212</v>
      </c>
    </row>
    <row r="99" spans="1:7">
      <c r="A99" s="1">
        <v>25020</v>
      </c>
      <c r="B99" s="2">
        <v>107.60899999999999</v>
      </c>
      <c r="C99" s="2">
        <v>33.231999999999999</v>
      </c>
      <c r="D99" s="3">
        <f t="shared" si="3"/>
        <v>74.376999999999995</v>
      </c>
      <c r="E99" s="4">
        <f t="shared" si="5"/>
        <v>6.5909025767433918E-2</v>
      </c>
      <c r="F99" s="4">
        <f t="shared" si="4"/>
        <v>3.1366567288358675E-2</v>
      </c>
      <c r="G99" s="4">
        <f>D99/(D99+Consumption!E52)</f>
        <v>0.14591498085581536</v>
      </c>
    </row>
    <row r="100" spans="1:7">
      <c r="A100" s="1">
        <v>25112</v>
      </c>
      <c r="B100" s="2">
        <v>112.182</v>
      </c>
      <c r="C100" s="2">
        <v>34.762</v>
      </c>
      <c r="D100" s="3">
        <f t="shared" si="3"/>
        <v>77.42</v>
      </c>
      <c r="E100" s="4">
        <f t="shared" si="5"/>
        <v>6.7405661027698641E-2</v>
      </c>
      <c r="F100" s="4">
        <f t="shared" si="4"/>
        <v>4.0913185527784217E-2</v>
      </c>
      <c r="G100" s="4">
        <f>D100/(D100+Consumption!E53)</f>
        <v>0.14949284042189603</v>
      </c>
    </row>
    <row r="101" spans="1:7">
      <c r="A101" s="1">
        <v>25204</v>
      </c>
      <c r="B101" s="2">
        <v>115.99299999999999</v>
      </c>
      <c r="C101" s="2">
        <v>35.793999999999997</v>
      </c>
      <c r="D101" s="3">
        <f t="shared" si="3"/>
        <v>80.198999999999998</v>
      </c>
      <c r="E101" s="4">
        <f t="shared" si="5"/>
        <v>0.11209873119323287</v>
      </c>
      <c r="F101" s="4">
        <f t="shared" si="4"/>
        <v>3.589511754068711E-2</v>
      </c>
      <c r="G101" s="4">
        <f>D101/(D101+Consumption!E54)</f>
        <v>0.15153034329041601</v>
      </c>
    </row>
    <row r="102" spans="1:7">
      <c r="A102" s="1">
        <v>25294</v>
      </c>
      <c r="B102" s="2">
        <v>118.36799999999999</v>
      </c>
      <c r="C102" s="2">
        <v>36.670999999999999</v>
      </c>
      <c r="D102" s="3">
        <f t="shared" si="3"/>
        <v>81.697000000000003</v>
      </c>
      <c r="E102" s="4">
        <f t="shared" si="5"/>
        <v>9.8417521545639208E-2</v>
      </c>
      <c r="F102" s="4">
        <f t="shared" si="4"/>
        <v>1.8678537138867128E-2</v>
      </c>
      <c r="G102" s="4">
        <f>D102/(D102+Consumption!E55)</f>
        <v>0.15158895926739827</v>
      </c>
    </row>
    <row r="103" spans="1:7">
      <c r="A103" s="1">
        <v>25385</v>
      </c>
      <c r="B103" s="2">
        <v>122.408</v>
      </c>
      <c r="C103" s="2">
        <v>38.930999999999997</v>
      </c>
      <c r="D103" s="3">
        <f t="shared" si="3"/>
        <v>83.477000000000004</v>
      </c>
      <c r="E103" s="4">
        <f t="shared" si="5"/>
        <v>7.8235598036683049E-2</v>
      </c>
      <c r="F103" s="4">
        <f t="shared" si="4"/>
        <v>2.178782574635545E-2</v>
      </c>
      <c r="G103" s="4">
        <f>D103/(D103+Consumption!E56)</f>
        <v>0.15251453398083084</v>
      </c>
    </row>
    <row r="104" spans="1:7">
      <c r="A104" s="1">
        <v>25477</v>
      </c>
      <c r="B104" s="2">
        <v>123.28400000000001</v>
      </c>
      <c r="C104" s="2">
        <v>39.399000000000001</v>
      </c>
      <c r="D104" s="3">
        <f t="shared" si="3"/>
        <v>83.885000000000005</v>
      </c>
      <c r="E104" s="4">
        <f t="shared" si="5"/>
        <v>4.5960672826344556E-2</v>
      </c>
      <c r="F104" s="4">
        <f t="shared" si="4"/>
        <v>4.8875738227296293E-3</v>
      </c>
      <c r="G104" s="4">
        <f>D104/(D104+Consumption!E57)</f>
        <v>0.15082889815880321</v>
      </c>
    </row>
    <row r="105" spans="1:7">
      <c r="A105" s="1">
        <v>25569</v>
      </c>
      <c r="B105" s="2">
        <v>123.79600000000001</v>
      </c>
      <c r="C105" s="2">
        <v>39.49</v>
      </c>
      <c r="D105" s="3">
        <f t="shared" si="3"/>
        <v>84.306000000000012</v>
      </c>
      <c r="E105" s="4">
        <f t="shared" si="5"/>
        <v>3.1935077175416583E-2</v>
      </c>
      <c r="F105" s="4">
        <f t="shared" si="4"/>
        <v>5.0187757048340761E-3</v>
      </c>
      <c r="G105" s="4">
        <f>D105/(D105+Consumption!E58)</f>
        <v>0.14940278581808303</v>
      </c>
    </row>
    <row r="106" spans="1:7">
      <c r="A106" s="1">
        <v>25659</v>
      </c>
      <c r="B106" s="2">
        <v>125.008</v>
      </c>
      <c r="C106" s="2">
        <v>40.313000000000002</v>
      </c>
      <c r="D106" s="3">
        <f t="shared" si="3"/>
        <v>84.694999999999993</v>
      </c>
      <c r="E106" s="4">
        <f t="shared" si="5"/>
        <v>1.4590845382560337E-2</v>
      </c>
      <c r="F106" s="4">
        <f t="shared" si="4"/>
        <v>4.6141437145633948E-3</v>
      </c>
      <c r="G106" s="4">
        <f>D106/(D106+Consumption!E59)</f>
        <v>0.14815374146724594</v>
      </c>
    </row>
    <row r="107" spans="1:7">
      <c r="A107" s="1">
        <v>25750</v>
      </c>
      <c r="B107" s="2">
        <v>126.255</v>
      </c>
      <c r="C107" s="2">
        <v>40.578000000000003</v>
      </c>
      <c r="D107" s="3">
        <f t="shared" si="3"/>
        <v>85.676999999999992</v>
      </c>
      <c r="E107" s="4">
        <f t="shared" si="5"/>
        <v>2.1362579722238626E-2</v>
      </c>
      <c r="F107" s="4">
        <f t="shared" si="4"/>
        <v>1.1594545132534381E-2</v>
      </c>
      <c r="G107" s="4">
        <f>D107/(D107+Consumption!E60)</f>
        <v>0.14760851362945657</v>
      </c>
    </row>
    <row r="108" spans="1:7">
      <c r="A108" s="1">
        <v>25842</v>
      </c>
      <c r="B108" s="2">
        <v>123.52</v>
      </c>
      <c r="C108" s="2">
        <v>40.767000000000003</v>
      </c>
      <c r="D108" s="3">
        <f t="shared" si="3"/>
        <v>82.752999999999986</v>
      </c>
      <c r="E108" s="4">
        <f t="shared" si="5"/>
        <v>-1.8420990202358378E-2</v>
      </c>
      <c r="F108" s="4">
        <f t="shared" si="4"/>
        <v>-3.4128179091238102E-2</v>
      </c>
      <c r="G108" s="4">
        <f>D108/(D108+Consumption!E61)</f>
        <v>0.1427761345618441</v>
      </c>
    </row>
    <row r="109" spans="1:7">
      <c r="A109" s="1">
        <v>25934</v>
      </c>
      <c r="B109" s="2">
        <v>126.28100000000001</v>
      </c>
      <c r="C109" s="2">
        <v>41.503999999999998</v>
      </c>
      <c r="D109" s="3">
        <f t="shared" si="3"/>
        <v>84.777000000000015</v>
      </c>
      <c r="E109" s="4">
        <f t="shared" si="5"/>
        <v>9.6817993978419101E-4</v>
      </c>
      <c r="F109" s="4">
        <f t="shared" si="4"/>
        <v>2.4458327794763087E-2</v>
      </c>
      <c r="G109" s="4">
        <f>D109/(D109+Consumption!E62)</f>
        <v>0.14204150703139837</v>
      </c>
    </row>
    <row r="110" spans="1:7">
      <c r="A110" s="1">
        <v>26024</v>
      </c>
      <c r="B110" s="2">
        <v>129.48099999999999</v>
      </c>
      <c r="C110" s="2">
        <v>42.335000000000001</v>
      </c>
      <c r="D110" s="3">
        <f t="shared" si="3"/>
        <v>87.145999999999987</v>
      </c>
      <c r="E110" s="4">
        <f t="shared" si="5"/>
        <v>1.714579175274571E-2</v>
      </c>
      <c r="F110" s="4">
        <f t="shared" si="4"/>
        <v>2.7943899878504441E-2</v>
      </c>
      <c r="G110" s="4">
        <f>D110/(D110+Consumption!E63)</f>
        <v>0.14312852978983856</v>
      </c>
    </row>
    <row r="111" spans="1:7">
      <c r="A111" s="1">
        <v>26115</v>
      </c>
      <c r="B111" s="2">
        <v>131.19</v>
      </c>
      <c r="C111" s="2">
        <v>43.118000000000002</v>
      </c>
      <c r="D111" s="3">
        <f t="shared" si="3"/>
        <v>88.072000000000003</v>
      </c>
      <c r="E111" s="4">
        <f t="shared" si="5"/>
        <v>6.4275615385545146E-2</v>
      </c>
      <c r="F111" s="4">
        <f t="shared" si="4"/>
        <v>1.0625846280953989E-2</v>
      </c>
      <c r="G111" s="4">
        <f>D111/(D111+Consumption!E64)</f>
        <v>0.14257153911279682</v>
      </c>
    </row>
    <row r="112" spans="1:7">
      <c r="A112" s="1">
        <v>26207</v>
      </c>
      <c r="B112" s="2">
        <v>134.71100000000001</v>
      </c>
      <c r="C112" s="2">
        <v>43.758000000000003</v>
      </c>
      <c r="D112" s="3">
        <f t="shared" si="3"/>
        <v>90.953000000000003</v>
      </c>
      <c r="E112" s="4">
        <f t="shared" si="5"/>
        <v>7.2849947509347895E-2</v>
      </c>
      <c r="F112" s="4">
        <f t="shared" si="4"/>
        <v>3.2711872104641659E-2</v>
      </c>
      <c r="G112" s="4">
        <f>D112/(D112+Consumption!E65)</f>
        <v>0.14382763391974698</v>
      </c>
    </row>
    <row r="113" spans="1:7">
      <c r="A113" s="1">
        <v>26299</v>
      </c>
      <c r="B113" s="2">
        <v>140.58500000000001</v>
      </c>
      <c r="C113" s="2">
        <v>45.780999999999999</v>
      </c>
      <c r="D113" s="3">
        <f t="shared" si="3"/>
        <v>94.804000000000002</v>
      </c>
      <c r="E113" s="4">
        <f t="shared" si="5"/>
        <v>8.7875519243568456E-2</v>
      </c>
      <c r="F113" s="4">
        <f t="shared" si="4"/>
        <v>4.2340549514584443E-2</v>
      </c>
      <c r="G113" s="4">
        <f>D113/(D113+Consumption!E66)</f>
        <v>0.14599950514210736</v>
      </c>
    </row>
    <row r="114" spans="1:7">
      <c r="A114" s="1">
        <v>26390</v>
      </c>
      <c r="B114" s="2">
        <v>143.976</v>
      </c>
      <c r="C114" s="2">
        <v>46.606999999999999</v>
      </c>
      <c r="D114" s="3">
        <f t="shared" si="3"/>
        <v>97.369</v>
      </c>
      <c r="E114" s="4">
        <f t="shared" si="5"/>
        <v>0.10556135888818236</v>
      </c>
      <c r="F114" s="4">
        <f t="shared" si="4"/>
        <v>2.7055820429517718E-2</v>
      </c>
      <c r="G114" s="4">
        <f>D114/(D114+Consumption!E67)</f>
        <v>0.14617277698602058</v>
      </c>
    </row>
    <row r="115" spans="1:7">
      <c r="A115" s="1">
        <v>26481</v>
      </c>
      <c r="B115" s="2">
        <v>147.01499999999999</v>
      </c>
      <c r="C115" s="2">
        <v>47.314</v>
      </c>
      <c r="D115" s="3">
        <f t="shared" si="3"/>
        <v>99.700999999999993</v>
      </c>
      <c r="E115" s="4">
        <f t="shared" si="5"/>
        <v>9.6181544314096187E-2</v>
      </c>
      <c r="F115" s="4">
        <f t="shared" si="4"/>
        <v>2.3950127864104526E-2</v>
      </c>
      <c r="G115" s="4">
        <f>D115/(D115+Consumption!E68)</f>
        <v>0.14606200565392491</v>
      </c>
    </row>
    <row r="116" spans="1:7">
      <c r="A116" s="1">
        <v>26573</v>
      </c>
      <c r="B116" s="2">
        <v>154.96700000000001</v>
      </c>
      <c r="C116" s="2">
        <v>48.99</v>
      </c>
      <c r="D116" s="3">
        <f t="shared" si="3"/>
        <v>105.977</v>
      </c>
      <c r="E116" s="4">
        <f t="shared" si="5"/>
        <v>0.11785367706003967</v>
      </c>
      <c r="F116" s="4">
        <f t="shared" si="4"/>
        <v>6.2948215163338497E-2</v>
      </c>
      <c r="G116" s="4">
        <f>D116/(D116+Consumption!E69)</f>
        <v>0.14962585418196195</v>
      </c>
    </row>
    <row r="117" spans="1:7">
      <c r="A117" s="1">
        <v>26665</v>
      </c>
      <c r="B117" s="2">
        <v>162.839</v>
      </c>
      <c r="C117" s="2">
        <v>51.326999999999998</v>
      </c>
      <c r="D117" s="3">
        <f t="shared" si="3"/>
        <v>111.512</v>
      </c>
      <c r="E117" s="4">
        <f t="shared" si="5"/>
        <v>0.14525156877445594</v>
      </c>
      <c r="F117" s="4">
        <f t="shared" si="4"/>
        <v>5.2228313690706442E-2</v>
      </c>
      <c r="G117" s="4">
        <f>D117/(D117+Consumption!E70)</f>
        <v>0.15201890739023211</v>
      </c>
    </row>
    <row r="118" spans="1:7">
      <c r="A118" s="1">
        <v>26755</v>
      </c>
      <c r="B118" s="2">
        <v>171.28299999999999</v>
      </c>
      <c r="C118" s="2">
        <v>54.06</v>
      </c>
      <c r="D118" s="3">
        <f t="shared" si="3"/>
        <v>117.22299999999998</v>
      </c>
      <c r="E118" s="4">
        <f t="shared" si="5"/>
        <v>0.17574547898215656</v>
      </c>
      <c r="F118" s="4">
        <f t="shared" si="4"/>
        <v>5.1214219097496093E-2</v>
      </c>
      <c r="G118" s="4">
        <f>D118/(D118+Consumption!E71)</f>
        <v>0.15640507905445974</v>
      </c>
    </row>
    <row r="119" spans="1:7">
      <c r="A119" s="1">
        <v>26846</v>
      </c>
      <c r="B119" s="2">
        <v>176.642</v>
      </c>
      <c r="C119" s="2">
        <v>56.831000000000003</v>
      </c>
      <c r="D119" s="3">
        <f t="shared" si="3"/>
        <v>119.81099999999999</v>
      </c>
      <c r="E119" s="4">
        <f t="shared" si="5"/>
        <v>0.13053775819281532</v>
      </c>
      <c r="F119" s="4">
        <f t="shared" si="4"/>
        <v>2.2077578632179764E-2</v>
      </c>
      <c r="G119" s="4">
        <f>D119/(D119+Consumption!E72)</f>
        <v>0.15655313323608822</v>
      </c>
    </row>
    <row r="120" spans="1:7">
      <c r="A120" s="1">
        <v>26938</v>
      </c>
      <c r="B120" s="2">
        <v>180.142</v>
      </c>
      <c r="C120" s="2">
        <v>57.713999999999999</v>
      </c>
      <c r="D120" s="3">
        <f t="shared" si="3"/>
        <v>122.428</v>
      </c>
      <c r="E120" s="4">
        <f t="shared" si="5"/>
        <v>9.7890809957672686E-2</v>
      </c>
      <c r="F120" s="4">
        <f t="shared" si="4"/>
        <v>2.1842735641969473E-2</v>
      </c>
      <c r="G120" s="4">
        <f>D120/(D120+Consumption!E73)</f>
        <v>0.15729453603585086</v>
      </c>
    </row>
    <row r="121" spans="1:7">
      <c r="A121" s="1">
        <v>27030</v>
      </c>
      <c r="B121" s="2">
        <v>183.404</v>
      </c>
      <c r="C121" s="2">
        <v>58.984000000000002</v>
      </c>
      <c r="D121" s="3">
        <f t="shared" si="3"/>
        <v>124.41999999999999</v>
      </c>
      <c r="E121" s="4">
        <f t="shared" si="5"/>
        <v>6.1395801165300357E-2</v>
      </c>
      <c r="F121" s="4">
        <f t="shared" si="4"/>
        <v>1.6270787728297369E-2</v>
      </c>
      <c r="G121" s="4">
        <f>D121/(D121+Consumption!E74)</f>
        <v>0.15690959643050215</v>
      </c>
    </row>
    <row r="122" spans="1:7">
      <c r="A122" s="1">
        <v>27120</v>
      </c>
      <c r="B122" s="2">
        <v>188.81800000000001</v>
      </c>
      <c r="C122" s="2">
        <v>61.332999999999998</v>
      </c>
      <c r="D122" s="3">
        <f t="shared" si="3"/>
        <v>127.48500000000001</v>
      </c>
      <c r="E122" s="4">
        <f t="shared" si="5"/>
        <v>6.4050880136214711E-2</v>
      </c>
      <c r="F122" s="4">
        <f t="shared" si="4"/>
        <v>2.4634303166693669E-2</v>
      </c>
      <c r="G122" s="4">
        <f>D122/(D122+Consumption!E75)</f>
        <v>0.15607114743541872</v>
      </c>
    </row>
    <row r="123" spans="1:7">
      <c r="A123" s="1">
        <v>27211</v>
      </c>
      <c r="B123" s="2">
        <v>194.48500000000001</v>
      </c>
      <c r="C123" s="2">
        <v>61.417000000000002</v>
      </c>
      <c r="D123" s="3">
        <f t="shared" si="3"/>
        <v>133.06800000000001</v>
      </c>
      <c r="E123" s="4">
        <f t="shared" si="5"/>
        <v>8.6908223608978458E-2</v>
      </c>
      <c r="F123" s="4">
        <f t="shared" si="4"/>
        <v>4.3793387457347906E-2</v>
      </c>
      <c r="G123" s="4">
        <f>D123/(D123+Consumption!E76)</f>
        <v>0.1576420897002935</v>
      </c>
    </row>
    <row r="124" spans="1:7">
      <c r="A124" s="1">
        <v>27303</v>
      </c>
      <c r="B124" s="2">
        <v>197.56899999999999</v>
      </c>
      <c r="C124" s="2">
        <v>63.213999999999999</v>
      </c>
      <c r="D124" s="3">
        <f t="shared" si="3"/>
        <v>134.35499999999999</v>
      </c>
      <c r="E124" s="4">
        <f t="shared" si="5"/>
        <v>7.9850506349461531E-2</v>
      </c>
      <c r="F124" s="4">
        <f t="shared" si="4"/>
        <v>9.6717467760842404E-3</v>
      </c>
      <c r="G124" s="4">
        <f>D124/(D124+Consumption!E77)</f>
        <v>0.15855217610221226</v>
      </c>
    </row>
    <row r="125" spans="1:7">
      <c r="A125" s="1">
        <v>27395</v>
      </c>
      <c r="B125" s="2">
        <v>193.137</v>
      </c>
      <c r="C125" s="2">
        <v>61.682000000000002</v>
      </c>
      <c r="D125" s="3">
        <f t="shared" si="3"/>
        <v>131.45499999999998</v>
      </c>
      <c r="E125" s="4">
        <f t="shared" si="5"/>
        <v>3.1140918539435777E-2</v>
      </c>
      <c r="F125" s="4">
        <f t="shared" si="4"/>
        <v>-2.1584607941647172E-2</v>
      </c>
      <c r="G125" s="4">
        <f>D125/(D125+Consumption!E78)</f>
        <v>0.15247329064166251</v>
      </c>
    </row>
    <row r="126" spans="1:7">
      <c r="A126" s="1">
        <v>27485</v>
      </c>
      <c r="B126" s="2">
        <v>193.27600000000001</v>
      </c>
      <c r="C126" s="2">
        <v>60.408999999999999</v>
      </c>
      <c r="D126" s="3">
        <f t="shared" si="3"/>
        <v>132.86700000000002</v>
      </c>
      <c r="E126" s="4">
        <f t="shared" si="5"/>
        <v>-1.5105059067543917E-3</v>
      </c>
      <c r="F126" s="4">
        <f t="shared" si="4"/>
        <v>1.0741318321859455E-2</v>
      </c>
      <c r="G126" s="4">
        <f>D126/(D126+Consumption!E79)</f>
        <v>0.15033304380654683</v>
      </c>
    </row>
    <row r="127" spans="1:7">
      <c r="A127" s="1">
        <v>27576</v>
      </c>
      <c r="B127" s="2">
        <v>197.80699999999999</v>
      </c>
      <c r="C127" s="2">
        <v>61.274999999999999</v>
      </c>
      <c r="D127" s="3">
        <f t="shared" si="3"/>
        <v>136.53199999999998</v>
      </c>
      <c r="E127" s="4">
        <f t="shared" si="5"/>
        <v>1.6203341892746772E-2</v>
      </c>
      <c r="F127" s="4">
        <f t="shared" si="4"/>
        <v>2.7583974952395729E-2</v>
      </c>
      <c r="G127" s="4">
        <f>D127/(D127+Consumption!E80)</f>
        <v>0.1491355985708184</v>
      </c>
    </row>
    <row r="128" spans="1:7">
      <c r="A128" s="1">
        <v>27668</v>
      </c>
      <c r="B128" s="2">
        <v>202.88300000000001</v>
      </c>
      <c r="C128" s="2">
        <v>62.033999999999999</v>
      </c>
      <c r="D128" s="3">
        <f t="shared" si="3"/>
        <v>140.84900000000002</v>
      </c>
      <c r="E128" s="4">
        <f t="shared" si="5"/>
        <v>7.1461716937355257E-2</v>
      </c>
      <c r="F128" s="4">
        <f t="shared" si="4"/>
        <v>3.1618961122667481E-2</v>
      </c>
      <c r="G128" s="4">
        <f>D128/(D128+Consumption!E81)</f>
        <v>0.14977982156738404</v>
      </c>
    </row>
    <row r="129" spans="1:7">
      <c r="A129" s="1">
        <v>27760</v>
      </c>
      <c r="B129" s="2">
        <v>209.50399999999999</v>
      </c>
      <c r="C129" s="2">
        <v>64.099000000000004</v>
      </c>
      <c r="D129" s="3">
        <f t="shared" si="3"/>
        <v>145.40499999999997</v>
      </c>
      <c r="E129" s="4">
        <f t="shared" si="5"/>
        <v>9.4365041733462426E-2</v>
      </c>
      <c r="F129" s="4">
        <f t="shared" si="4"/>
        <v>3.2346697527138667E-2</v>
      </c>
      <c r="G129" s="4">
        <f>D129/(D129+Consumption!E82)</f>
        <v>0.14974536953600096</v>
      </c>
    </row>
    <row r="130" spans="1:7">
      <c r="A130" s="1">
        <v>27851</v>
      </c>
      <c r="B130" s="2">
        <v>215.00800000000001</v>
      </c>
      <c r="C130" s="2">
        <v>65.057000000000002</v>
      </c>
      <c r="D130" s="3">
        <f t="shared" si="3"/>
        <v>149.95100000000002</v>
      </c>
      <c r="E130" s="4">
        <f t="shared" si="5"/>
        <v>9.8284651217297347E-2</v>
      </c>
      <c r="F130" s="4">
        <f t="shared" si="4"/>
        <v>3.126439943605825E-2</v>
      </c>
      <c r="G130" s="4">
        <f>D130/(D130+Consumption!E83)</f>
        <v>0.1517345895216303</v>
      </c>
    </row>
    <row r="131" spans="1:7">
      <c r="A131" s="1">
        <v>27942</v>
      </c>
      <c r="B131" s="2">
        <v>222.62700000000001</v>
      </c>
      <c r="C131" s="2">
        <v>66.683000000000007</v>
      </c>
      <c r="D131" s="3">
        <f t="shared" si="3"/>
        <v>155.94400000000002</v>
      </c>
      <c r="E131" s="4">
        <f t="shared" si="5"/>
        <v>0.10717150991487336</v>
      </c>
      <c r="F131" s="4">
        <f t="shared" si="4"/>
        <v>3.9966389020413294E-2</v>
      </c>
      <c r="G131" s="4">
        <f>D131/(D131+Consumption!E84)</f>
        <v>0.15365666685716428</v>
      </c>
    </row>
    <row r="132" spans="1:7">
      <c r="A132" s="1">
        <v>28034</v>
      </c>
      <c r="B132" s="2">
        <v>230.244</v>
      </c>
      <c r="C132" s="2">
        <v>67.820999999999998</v>
      </c>
      <c r="D132" s="3">
        <f t="shared" si="3"/>
        <v>162.423</v>
      </c>
      <c r="E132" s="4">
        <f t="shared" si="5"/>
        <v>0.11703861627867014</v>
      </c>
      <c r="F132" s="4">
        <f t="shared" si="4"/>
        <v>4.1546965577386651E-2</v>
      </c>
      <c r="G132" s="4">
        <f>D132/(D132+Consumption!E85)</f>
        <v>0.15554863191174823</v>
      </c>
    </row>
    <row r="133" spans="1:7">
      <c r="A133" s="1">
        <v>28126</v>
      </c>
      <c r="B133" s="2">
        <v>243.27799999999999</v>
      </c>
      <c r="C133" s="2">
        <v>69.731999999999999</v>
      </c>
      <c r="D133" s="3">
        <f t="shared" si="3"/>
        <v>173.54599999999999</v>
      </c>
      <c r="E133" s="4">
        <f t="shared" si="5"/>
        <v>0.15735140145780932</v>
      </c>
      <c r="F133" s="4">
        <f t="shared" si="4"/>
        <v>6.8481680550168331E-2</v>
      </c>
      <c r="G133" s="4">
        <f>D133/(D133+Consumption!E86)</f>
        <v>0.16041387826935732</v>
      </c>
    </row>
    <row r="134" spans="1:7">
      <c r="A134" s="1">
        <v>28216</v>
      </c>
      <c r="B134" s="2">
        <v>253.749</v>
      </c>
      <c r="C134" s="2">
        <v>73.631</v>
      </c>
      <c r="D134" s="3">
        <f t="shared" si="3"/>
        <v>180.11799999999999</v>
      </c>
      <c r="E134" s="4">
        <f t="shared" si="5"/>
        <v>0.15501718565638931</v>
      </c>
      <c r="F134" s="4">
        <f t="shared" si="4"/>
        <v>3.7868922360642154E-2</v>
      </c>
      <c r="G134" s="4">
        <f>D134/(D134+Consumption!E87)</f>
        <v>0.16255653035604536</v>
      </c>
    </row>
    <row r="135" spans="1:7">
      <c r="A135" s="1">
        <v>28307</v>
      </c>
      <c r="B135" s="2">
        <v>263.26799999999997</v>
      </c>
      <c r="C135" s="2">
        <v>76.409000000000006</v>
      </c>
      <c r="D135" s="3">
        <f t="shared" si="3"/>
        <v>186.85899999999998</v>
      </c>
      <c r="E135" s="4">
        <f t="shared" si="5"/>
        <v>0.15044667319283586</v>
      </c>
      <c r="F135" s="4">
        <f t="shared" si="4"/>
        <v>3.7425465528153685E-2</v>
      </c>
      <c r="G135" s="4">
        <f>D135/(D135+Consumption!E88)</f>
        <v>0.16468542500630151</v>
      </c>
    </row>
    <row r="136" spans="1:7">
      <c r="A136" s="1">
        <v>28399</v>
      </c>
      <c r="B136" s="2">
        <v>275.94299999999998</v>
      </c>
      <c r="C136" s="2">
        <v>78.540000000000006</v>
      </c>
      <c r="D136" s="3">
        <f t="shared" si="3"/>
        <v>197.40299999999996</v>
      </c>
      <c r="E136" s="4">
        <f t="shared" si="5"/>
        <v>0.13746787595219695</v>
      </c>
      <c r="F136" s="4">
        <f t="shared" si="4"/>
        <v>5.6427573732065264E-2</v>
      </c>
      <c r="G136" s="4">
        <f>D136/(D136+Consumption!E89)</f>
        <v>0.16795952696373098</v>
      </c>
    </row>
    <row r="137" spans="1:7">
      <c r="A137" s="1">
        <v>28491</v>
      </c>
      <c r="B137" s="2">
        <v>282.42399999999998</v>
      </c>
      <c r="C137" s="2">
        <v>80.018000000000001</v>
      </c>
      <c r="D137" s="3">
        <f t="shared" si="3"/>
        <v>202.40599999999998</v>
      </c>
      <c r="E137" s="4">
        <f t="shared" si="5"/>
        <v>0.12374110305466407</v>
      </c>
      <c r="F137" s="4">
        <f t="shared" si="4"/>
        <v>2.5344093048231361E-2</v>
      </c>
      <c r="G137" s="4">
        <f>D137/(D137+Consumption!E90)</f>
        <v>0.16913335374089214</v>
      </c>
    </row>
    <row r="138" spans="1:7">
      <c r="A138" s="1">
        <v>28581</v>
      </c>
      <c r="B138" s="2">
        <v>309.351</v>
      </c>
      <c r="C138" s="2">
        <v>90.259</v>
      </c>
      <c r="D138" s="3">
        <f t="shared" si="3"/>
        <v>219.09199999999998</v>
      </c>
      <c r="E138" s="4">
        <f t="shared" si="5"/>
        <v>0.17249905008589367</v>
      </c>
      <c r="F138" s="4">
        <f t="shared" si="4"/>
        <v>8.2438267640287388E-2</v>
      </c>
      <c r="G138" s="4">
        <f>D138/(D138+Consumption!E91)</f>
        <v>0.17392215528457669</v>
      </c>
    </row>
    <row r="139" spans="1:7">
      <c r="A139" s="1">
        <v>28672</v>
      </c>
      <c r="B139" s="2">
        <v>325.10000000000002</v>
      </c>
      <c r="C139" s="2">
        <v>98.558999999999997</v>
      </c>
      <c r="D139" s="3">
        <f t="shared" si="3"/>
        <v>226.54100000000003</v>
      </c>
      <c r="E139" s="4">
        <f t="shared" si="5"/>
        <v>0.1476066726442864</v>
      </c>
      <c r="F139" s="4">
        <f t="shared" si="4"/>
        <v>3.3999415770544071E-2</v>
      </c>
      <c r="G139" s="4">
        <f>D139/(D139+Consumption!E92)</f>
        <v>0.17571406631921485</v>
      </c>
    </row>
    <row r="140" spans="1:7">
      <c r="A140" s="1">
        <v>28764</v>
      </c>
      <c r="B140" s="2">
        <v>341.428</v>
      </c>
      <c r="C140" s="2">
        <v>105.498</v>
      </c>
      <c r="D140" s="3">
        <f t="shared" si="3"/>
        <v>235.93</v>
      </c>
      <c r="E140" s="4">
        <f t="shared" si="5"/>
        <v>0.16562750116103295</v>
      </c>
      <c r="F140" s="4">
        <f t="shared" si="4"/>
        <v>4.1445036439319946E-2</v>
      </c>
      <c r="G140" s="4">
        <f>D140/(D140+Consumption!E93)</f>
        <v>0.17801331019144373</v>
      </c>
    </row>
    <row r="141" spans="1:7">
      <c r="A141" s="1">
        <v>28856</v>
      </c>
      <c r="B141" s="2">
        <v>356.69499999999999</v>
      </c>
      <c r="C141" s="2">
        <v>107.879</v>
      </c>
      <c r="D141" s="3">
        <f t="shared" si="3"/>
        <v>248.81599999999997</v>
      </c>
      <c r="E141" s="4">
        <f t="shared" si="5"/>
        <v>0.13566903401310862</v>
      </c>
      <c r="F141" s="4">
        <f t="shared" si="4"/>
        <v>5.4617895138388363E-2</v>
      </c>
      <c r="G141" s="4">
        <f>D141/(D141+Consumption!E94)</f>
        <v>0.18269873022267788</v>
      </c>
    </row>
    <row r="142" spans="1:7">
      <c r="A142" s="1">
        <v>28946</v>
      </c>
      <c r="B142" s="2">
        <v>364.26799999999997</v>
      </c>
      <c r="C142" s="2">
        <v>112.84399999999999</v>
      </c>
      <c r="D142" s="3">
        <f t="shared" ref="D142:D205" si="6">B142-C142</f>
        <v>251.42399999999998</v>
      </c>
      <c r="E142" s="4">
        <f t="shared" si="5"/>
        <v>0.1098388371199913</v>
      </c>
      <c r="F142" s="4">
        <f t="shared" si="4"/>
        <v>1.0481641052022395E-2</v>
      </c>
      <c r="G142" s="4">
        <f>D142/(D142+Consumption!E95)</f>
        <v>0.18025263070354183</v>
      </c>
    </row>
    <row r="143" spans="1:7">
      <c r="A143" s="1">
        <v>29037</v>
      </c>
      <c r="B143" s="2">
        <v>383.00299999999999</v>
      </c>
      <c r="C143" s="2">
        <v>121.81399999999999</v>
      </c>
      <c r="D143" s="3">
        <f t="shared" si="6"/>
        <v>261.18899999999996</v>
      </c>
      <c r="E143" s="4">
        <f t="shared" si="5"/>
        <v>0.10706141652184951</v>
      </c>
      <c r="F143" s="4">
        <f t="shared" ref="F143:F206" si="7">(D143-D142)/D142</f>
        <v>3.8838774341351613E-2</v>
      </c>
      <c r="G143" s="4">
        <f>D143/(D143+Consumption!E96)</f>
        <v>0.18062105278201793</v>
      </c>
    </row>
    <row r="144" spans="1:7">
      <c r="A144" s="1">
        <v>29129</v>
      </c>
      <c r="B144" s="2">
        <v>391.33199999999999</v>
      </c>
      <c r="C144" s="2">
        <v>128.268</v>
      </c>
      <c r="D144" s="3">
        <f t="shared" si="6"/>
        <v>263.06399999999996</v>
      </c>
      <c r="E144" s="4">
        <f t="shared" si="5"/>
        <v>5.7263198508134494E-2</v>
      </c>
      <c r="F144" s="4">
        <f t="shared" si="7"/>
        <v>7.1787096700090753E-3</v>
      </c>
      <c r="G144" s="4">
        <f>D144/(D144+Consumption!E97)</f>
        <v>0.1784178256859163</v>
      </c>
    </row>
    <row r="145" spans="1:7">
      <c r="A145" s="1">
        <v>29221</v>
      </c>
      <c r="B145" s="2">
        <v>404.49200000000002</v>
      </c>
      <c r="C145" s="2">
        <v>132.55699999999999</v>
      </c>
      <c r="D145" s="3">
        <f t="shared" si="6"/>
        <v>271.93500000000006</v>
      </c>
      <c r="E145" s="4">
        <f t="shared" ref="E145:E208" si="8">(D145-D142)/D142</f>
        <v>8.157932416953069E-2</v>
      </c>
      <c r="F145" s="4">
        <f t="shared" si="7"/>
        <v>3.3721831949639992E-2</v>
      </c>
      <c r="G145" s="4">
        <f>D145/(D145+Consumption!E98)</f>
        <v>0.17945406527618118</v>
      </c>
    </row>
    <row r="146" spans="1:7">
      <c r="A146" s="1">
        <v>29312</v>
      </c>
      <c r="B146" s="2">
        <v>394.68</v>
      </c>
      <c r="C146" s="2">
        <v>132.29900000000001</v>
      </c>
      <c r="D146" s="3">
        <f t="shared" si="6"/>
        <v>262.38099999999997</v>
      </c>
      <c r="E146" s="4">
        <f t="shared" si="8"/>
        <v>4.5637450275471305E-3</v>
      </c>
      <c r="F146" s="4">
        <f t="shared" si="7"/>
        <v>-3.513339584827288E-2</v>
      </c>
      <c r="G146" s="4">
        <f>D146/(D146+Consumption!E99)</f>
        <v>0.17549887696664609</v>
      </c>
    </row>
    <row r="147" spans="1:7">
      <c r="A147" s="1">
        <v>29403</v>
      </c>
      <c r="B147" s="2">
        <v>405.71699999999998</v>
      </c>
      <c r="C147" s="2">
        <v>135.76900000000001</v>
      </c>
      <c r="D147" s="3">
        <f t="shared" si="6"/>
        <v>269.94799999999998</v>
      </c>
      <c r="E147" s="4">
        <f t="shared" si="8"/>
        <v>2.6168536933978102E-2</v>
      </c>
      <c r="F147" s="4">
        <f t="shared" si="7"/>
        <v>2.8839740682442737E-2</v>
      </c>
      <c r="G147" s="4">
        <f>D147/(D147+Consumption!E100)</f>
        <v>0.1751407884151247</v>
      </c>
    </row>
    <row r="148" spans="1:7">
      <c r="A148" s="1">
        <v>29495</v>
      </c>
      <c r="B148" s="2">
        <v>422.755</v>
      </c>
      <c r="C148" s="2">
        <v>144.05600000000001</v>
      </c>
      <c r="D148" s="3">
        <f t="shared" si="6"/>
        <v>278.69899999999996</v>
      </c>
      <c r="E148" s="4">
        <f t="shared" si="8"/>
        <v>2.4873591115523543E-2</v>
      </c>
      <c r="F148" s="4">
        <f t="shared" si="7"/>
        <v>3.241735445345021E-2</v>
      </c>
      <c r="G148" s="4">
        <f>D148/(D148+Consumption!E101)</f>
        <v>0.1744649648846526</v>
      </c>
    </row>
    <row r="149" spans="1:7">
      <c r="A149" s="1">
        <v>29587</v>
      </c>
      <c r="B149" s="2">
        <v>443.02499999999998</v>
      </c>
      <c r="C149" s="2">
        <v>150.017</v>
      </c>
      <c r="D149" s="3">
        <f t="shared" si="6"/>
        <v>293.00799999999998</v>
      </c>
      <c r="E149" s="4">
        <f t="shared" si="8"/>
        <v>0.1167272020458799</v>
      </c>
      <c r="F149" s="4">
        <f t="shared" si="7"/>
        <v>5.1342128963505533E-2</v>
      </c>
      <c r="G149" s="4">
        <f>D149/(D149+Consumption!E102)</f>
        <v>0.17724587990195481</v>
      </c>
    </row>
    <row r="150" spans="1:7">
      <c r="A150" s="1">
        <v>29677</v>
      </c>
      <c r="B150" s="2">
        <v>462.86399999999998</v>
      </c>
      <c r="C150" s="2">
        <v>161.01</v>
      </c>
      <c r="D150" s="3">
        <f t="shared" si="6"/>
        <v>301.85399999999998</v>
      </c>
      <c r="E150" s="4">
        <f t="shared" si="8"/>
        <v>0.11819313349237634</v>
      </c>
      <c r="F150" s="4">
        <f t="shared" si="7"/>
        <v>3.0190301971277249E-2</v>
      </c>
      <c r="G150" s="4">
        <f>D150/(D150+Consumption!E103)</f>
        <v>0.18048506999371583</v>
      </c>
    </row>
    <row r="151" spans="1:7">
      <c r="A151" s="1">
        <v>29768</v>
      </c>
      <c r="B151" s="2">
        <v>482.10899999999998</v>
      </c>
      <c r="C151" s="2">
        <v>169.74299999999999</v>
      </c>
      <c r="D151" s="3">
        <f t="shared" si="6"/>
        <v>312.36599999999999</v>
      </c>
      <c r="E151" s="4">
        <f t="shared" si="8"/>
        <v>0.12080057696654826</v>
      </c>
      <c r="F151" s="4">
        <f t="shared" si="7"/>
        <v>3.4824782842036217E-2</v>
      </c>
      <c r="G151" s="4">
        <f>D151/(D151+Consumption!E104)</f>
        <v>0.1830310284252423</v>
      </c>
    </row>
    <row r="152" spans="1:7">
      <c r="A152" s="1">
        <v>29860</v>
      </c>
      <c r="B152" s="2">
        <v>503.755</v>
      </c>
      <c r="C152" s="2">
        <v>188.48500000000001</v>
      </c>
      <c r="D152" s="3">
        <f t="shared" si="6"/>
        <v>315.27</v>
      </c>
      <c r="E152" s="4">
        <f t="shared" si="8"/>
        <v>7.5977447714738175E-2</v>
      </c>
      <c r="F152" s="4">
        <f t="shared" si="7"/>
        <v>9.2967864620349099E-3</v>
      </c>
      <c r="G152" s="4">
        <f>D152/(D152+Consumption!E105)</f>
        <v>0.18435501668202289</v>
      </c>
    </row>
    <row r="153" spans="1:7">
      <c r="A153" s="1">
        <v>29952</v>
      </c>
      <c r="B153" s="2">
        <v>500.08300000000003</v>
      </c>
      <c r="C153" s="2">
        <v>186.62200000000001</v>
      </c>
      <c r="D153" s="3">
        <f t="shared" si="6"/>
        <v>313.46100000000001</v>
      </c>
      <c r="E153" s="4">
        <f t="shared" si="8"/>
        <v>3.845236438808175E-2</v>
      </c>
      <c r="F153" s="4">
        <f t="shared" si="7"/>
        <v>-5.7379389095060396E-3</v>
      </c>
      <c r="G153" s="4">
        <f>D153/(D153+Consumption!E106)</f>
        <v>0.18079865848200208</v>
      </c>
    </row>
    <row r="154" spans="1:7">
      <c r="A154" s="1">
        <v>30042</v>
      </c>
      <c r="B154" s="2">
        <v>490.06900000000002</v>
      </c>
      <c r="C154" s="2">
        <v>182.45</v>
      </c>
      <c r="D154" s="3">
        <f t="shared" si="6"/>
        <v>307.61900000000003</v>
      </c>
      <c r="E154" s="4">
        <f t="shared" si="8"/>
        <v>-1.5196916437768378E-2</v>
      </c>
      <c r="F154" s="4">
        <f t="shared" si="7"/>
        <v>-1.8637087229352246E-2</v>
      </c>
      <c r="G154" s="4">
        <f>D154/(D154+Consumption!E107)</f>
        <v>0.17639307613926394</v>
      </c>
    </row>
    <row r="155" spans="1:7">
      <c r="A155" s="1">
        <v>30133</v>
      </c>
      <c r="B155" s="2">
        <v>478.72300000000001</v>
      </c>
      <c r="C155" s="2">
        <v>172.92599999999999</v>
      </c>
      <c r="D155" s="3">
        <f t="shared" si="6"/>
        <v>305.79700000000003</v>
      </c>
      <c r="E155" s="4">
        <f t="shared" si="8"/>
        <v>-3.0047261077806187E-2</v>
      </c>
      <c r="F155" s="4">
        <f t="shared" si="7"/>
        <v>-5.9229111335775833E-3</v>
      </c>
      <c r="G155" s="4">
        <f>D155/(D155+Consumption!E108)</f>
        <v>0.17241255530543109</v>
      </c>
    </row>
    <row r="156" spans="1:7">
      <c r="A156" s="1">
        <v>30225</v>
      </c>
      <c r="B156" s="2">
        <v>471.52100000000002</v>
      </c>
      <c r="C156" s="2">
        <v>168.25700000000001</v>
      </c>
      <c r="D156" s="3">
        <f t="shared" si="6"/>
        <v>303.26400000000001</v>
      </c>
      <c r="E156" s="4">
        <f t="shared" si="8"/>
        <v>-3.253036262884379E-2</v>
      </c>
      <c r="F156" s="4">
        <f t="shared" si="7"/>
        <v>-8.2832728901853694E-3</v>
      </c>
      <c r="G156" s="4">
        <f>D156/(D156+Consumption!E109)</f>
        <v>0.16726715822586413</v>
      </c>
    </row>
    <row r="157" spans="1:7">
      <c r="A157" s="1">
        <v>30317</v>
      </c>
      <c r="B157" s="2">
        <v>462.10599999999999</v>
      </c>
      <c r="C157" s="2">
        <v>158.58099999999999</v>
      </c>
      <c r="D157" s="3">
        <f t="shared" si="6"/>
        <v>303.52499999999998</v>
      </c>
      <c r="E157" s="4">
        <f t="shared" si="8"/>
        <v>-1.3308670790816076E-2</v>
      </c>
      <c r="F157" s="4">
        <f t="shared" si="7"/>
        <v>8.6063627730283599E-4</v>
      </c>
      <c r="G157" s="4">
        <f>D157/(D157+Consumption!E110)</f>
        <v>0.16508870815536314</v>
      </c>
    </row>
    <row r="158" spans="1:7">
      <c r="A158" s="1">
        <v>30407</v>
      </c>
      <c r="B158" s="2">
        <v>466.45499999999998</v>
      </c>
      <c r="C158" s="2">
        <v>149.50200000000001</v>
      </c>
      <c r="D158" s="3">
        <f t="shared" si="6"/>
        <v>316.95299999999997</v>
      </c>
      <c r="E158" s="4">
        <f t="shared" si="8"/>
        <v>3.6481718264076979E-2</v>
      </c>
      <c r="F158" s="4">
        <f t="shared" si="7"/>
        <v>4.4240177909562632E-2</v>
      </c>
      <c r="G158" s="4">
        <f>D158/(D158+Consumption!E111)</f>
        <v>0.16678775627906062</v>
      </c>
    </row>
    <row r="159" spans="1:7">
      <c r="A159" s="1">
        <v>30498</v>
      </c>
      <c r="B159" s="2">
        <v>485.37099999999998</v>
      </c>
      <c r="C159" s="2">
        <v>152.648</v>
      </c>
      <c r="D159" s="3">
        <f t="shared" si="6"/>
        <v>332.72299999999996</v>
      </c>
      <c r="E159" s="4">
        <f t="shared" si="8"/>
        <v>9.7139785797193026E-2</v>
      </c>
      <c r="F159" s="4">
        <f t="shared" si="7"/>
        <v>4.9755010995321022E-2</v>
      </c>
      <c r="G159" s="4">
        <f>D159/(D159+Consumption!E112)</f>
        <v>0.16890812784349638</v>
      </c>
    </row>
    <row r="160" spans="1:7">
      <c r="A160" s="1">
        <v>30590</v>
      </c>
      <c r="B160" s="2">
        <v>514.68700000000001</v>
      </c>
      <c r="C160" s="2">
        <v>156.64400000000001</v>
      </c>
      <c r="D160" s="3">
        <f t="shared" si="6"/>
        <v>358.04300000000001</v>
      </c>
      <c r="E160" s="4">
        <f t="shared" si="8"/>
        <v>0.17961617659171414</v>
      </c>
      <c r="F160" s="4">
        <f t="shared" si="7"/>
        <v>7.6099337887672494E-2</v>
      </c>
      <c r="G160" s="4">
        <f>D160/(D160+Consumption!E113)</f>
        <v>0.1762429418994837</v>
      </c>
    </row>
    <row r="161" spans="1:7">
      <c r="A161" s="1">
        <v>30682</v>
      </c>
      <c r="B161" s="2">
        <v>531.46500000000003</v>
      </c>
      <c r="C161" s="2">
        <v>165.73500000000001</v>
      </c>
      <c r="D161" s="3">
        <f t="shared" si="6"/>
        <v>365.73</v>
      </c>
      <c r="E161" s="4">
        <f t="shared" si="8"/>
        <v>0.15389347947487497</v>
      </c>
      <c r="F161" s="4">
        <f t="shared" si="7"/>
        <v>2.1469488301684467E-2</v>
      </c>
      <c r="G161" s="4">
        <f>D161/(D161+Consumption!E114)</f>
        <v>0.17633805270678646</v>
      </c>
    </row>
    <row r="162" spans="1:7">
      <c r="A162" s="1">
        <v>30773</v>
      </c>
      <c r="B162" s="2">
        <v>558.274</v>
      </c>
      <c r="C162" s="2">
        <v>175.80699999999999</v>
      </c>
      <c r="D162" s="3">
        <f t="shared" si="6"/>
        <v>382.46699999999998</v>
      </c>
      <c r="E162" s="4">
        <f t="shared" si="8"/>
        <v>0.14950574501913014</v>
      </c>
      <c r="F162" s="4">
        <f t="shared" si="7"/>
        <v>4.5763267984578693E-2</v>
      </c>
      <c r="G162" s="4">
        <f>D162/(D162+Consumption!E115)</f>
        <v>0.1794499490067937</v>
      </c>
    </row>
    <row r="163" spans="1:7">
      <c r="A163" s="1">
        <v>30864</v>
      </c>
      <c r="B163" s="2">
        <v>576.64200000000005</v>
      </c>
      <c r="C163" s="2">
        <v>182.52799999999999</v>
      </c>
      <c r="D163" s="3">
        <f t="shared" si="6"/>
        <v>394.11400000000003</v>
      </c>
      <c r="E163" s="4">
        <f t="shared" si="8"/>
        <v>0.10074488259790032</v>
      </c>
      <c r="F163" s="4">
        <f t="shared" si="7"/>
        <v>3.0452300459909088E-2</v>
      </c>
      <c r="G163" s="4">
        <f>D163/(D163+Consumption!E116)</f>
        <v>0.18196707687193348</v>
      </c>
    </row>
    <row r="164" spans="1:7">
      <c r="A164" s="1">
        <v>30956</v>
      </c>
      <c r="B164" s="2">
        <v>590.90300000000002</v>
      </c>
      <c r="C164" s="2">
        <v>185.51900000000001</v>
      </c>
      <c r="D164" s="3">
        <f t="shared" si="6"/>
        <v>405.38400000000001</v>
      </c>
      <c r="E164" s="4">
        <f t="shared" si="8"/>
        <v>0.10842424739561971</v>
      </c>
      <c r="F164" s="4">
        <f t="shared" si="7"/>
        <v>2.8595787005790154E-2</v>
      </c>
      <c r="G164" s="4">
        <f>D164/(D164+Consumption!E117)</f>
        <v>0.18344232659060894</v>
      </c>
    </row>
    <row r="165" spans="1:7">
      <c r="A165" s="1">
        <v>31048</v>
      </c>
      <c r="B165" s="2">
        <v>599.41700000000003</v>
      </c>
      <c r="C165" s="2">
        <v>194.875</v>
      </c>
      <c r="D165" s="3">
        <f t="shared" si="6"/>
        <v>404.54200000000003</v>
      </c>
      <c r="E165" s="4">
        <f t="shared" si="8"/>
        <v>5.7717397840859594E-2</v>
      </c>
      <c r="F165" s="4">
        <f t="shared" si="7"/>
        <v>-2.0770430012037587E-3</v>
      </c>
      <c r="G165" s="4">
        <f>D165/(D165+Consumption!E118)</f>
        <v>0.17879840499210484</v>
      </c>
    </row>
    <row r="166" spans="1:7">
      <c r="A166" s="1">
        <v>31138</v>
      </c>
      <c r="B166" s="2">
        <v>609.08799999999997</v>
      </c>
      <c r="C166" s="2">
        <v>195.23599999999999</v>
      </c>
      <c r="D166" s="3">
        <f t="shared" si="6"/>
        <v>413.85199999999998</v>
      </c>
      <c r="E166" s="4">
        <f t="shared" si="8"/>
        <v>5.0081955982279089E-2</v>
      </c>
      <c r="F166" s="4">
        <f t="shared" si="7"/>
        <v>2.3013679667376798E-2</v>
      </c>
      <c r="G166" s="4">
        <f>D166/(D166+Consumption!E119)</f>
        <v>0.17945170473598157</v>
      </c>
    </row>
    <row r="167" spans="1:7">
      <c r="A167" s="1">
        <v>31229</v>
      </c>
      <c r="B167" s="2">
        <v>604.43200000000002</v>
      </c>
      <c r="C167" s="2">
        <v>192.21</v>
      </c>
      <c r="D167" s="3">
        <f t="shared" si="6"/>
        <v>412.22199999999998</v>
      </c>
      <c r="E167" s="4">
        <f t="shared" si="8"/>
        <v>1.6867957294811747E-2</v>
      </c>
      <c r="F167" s="4">
        <f t="shared" si="7"/>
        <v>-3.9386060717357787E-3</v>
      </c>
      <c r="G167" s="4">
        <f>D167/(D167+Consumption!E120)</f>
        <v>0.17504024748345304</v>
      </c>
    </row>
    <row r="168" spans="1:7">
      <c r="A168" s="1">
        <v>31321</v>
      </c>
      <c r="B168" s="2">
        <v>618.06700000000001</v>
      </c>
      <c r="C168" s="2">
        <v>195.751</v>
      </c>
      <c r="D168" s="3">
        <f t="shared" si="6"/>
        <v>422.31600000000003</v>
      </c>
      <c r="E168" s="4">
        <f t="shared" si="8"/>
        <v>4.393610552179996E-2</v>
      </c>
      <c r="F168" s="4">
        <f t="shared" si="7"/>
        <v>2.4486805653264627E-2</v>
      </c>
      <c r="G168" s="4">
        <f>D168/(D168+Consumption!E121)</f>
        <v>0.17824482558794719</v>
      </c>
    </row>
    <row r="169" spans="1:7">
      <c r="A169" s="1">
        <v>31413</v>
      </c>
      <c r="B169" s="2">
        <v>613.52499999999998</v>
      </c>
      <c r="C169" s="2">
        <v>191.672</v>
      </c>
      <c r="D169" s="3">
        <f t="shared" si="6"/>
        <v>421.85299999999995</v>
      </c>
      <c r="E169" s="4">
        <f t="shared" si="8"/>
        <v>1.933299826991286E-2</v>
      </c>
      <c r="F169" s="4">
        <f t="shared" si="7"/>
        <v>-1.0963354454959771E-3</v>
      </c>
      <c r="G169" s="4">
        <f>D169/(D169+Consumption!E122)</f>
        <v>0.17562782458963569</v>
      </c>
    </row>
    <row r="170" spans="1:7">
      <c r="A170" s="1">
        <v>31503</v>
      </c>
      <c r="B170" s="2">
        <v>605.01599999999996</v>
      </c>
      <c r="C170" s="2">
        <v>174.50399999999999</v>
      </c>
      <c r="D170" s="3">
        <f t="shared" si="6"/>
        <v>430.51199999999994</v>
      </c>
      <c r="E170" s="4">
        <f t="shared" si="8"/>
        <v>4.4369296155954717E-2</v>
      </c>
      <c r="F170" s="4">
        <f t="shared" si="7"/>
        <v>2.0526107435528473E-2</v>
      </c>
      <c r="G170" s="4">
        <f>D170/(D170+Consumption!E123)</f>
        <v>0.17767911729438907</v>
      </c>
    </row>
    <row r="171" spans="1:7">
      <c r="A171" s="1">
        <v>31594</v>
      </c>
      <c r="B171" s="2">
        <v>601.96400000000006</v>
      </c>
      <c r="C171" s="2">
        <v>169.02099999999999</v>
      </c>
      <c r="D171" s="3">
        <f t="shared" si="6"/>
        <v>432.9430000000001</v>
      </c>
      <c r="E171" s="4">
        <f t="shared" si="8"/>
        <v>2.5163621553528793E-2</v>
      </c>
      <c r="F171" s="4">
        <f t="shared" si="7"/>
        <v>5.6467647823989905E-3</v>
      </c>
      <c r="G171" s="4">
        <f>D171/(D171+Consumption!E124)</f>
        <v>0.17489134505111503</v>
      </c>
    </row>
    <row r="172" spans="1:7">
      <c r="A172" s="1">
        <v>31686</v>
      </c>
      <c r="B172" s="2">
        <v>610.553</v>
      </c>
      <c r="C172" s="2">
        <v>170.911</v>
      </c>
      <c r="D172" s="3">
        <f t="shared" si="6"/>
        <v>439.642</v>
      </c>
      <c r="E172" s="4">
        <f t="shared" si="8"/>
        <v>4.2168717539048071E-2</v>
      </c>
      <c r="F172" s="4">
        <f t="shared" si="7"/>
        <v>1.5473168523338863E-2</v>
      </c>
      <c r="G172" s="4">
        <f>D172/(D172+Consumption!E125)</f>
        <v>0.17578177633785899</v>
      </c>
    </row>
    <row r="173" spans="1:7">
      <c r="A173" s="1">
        <v>31778</v>
      </c>
      <c r="B173" s="2">
        <v>596.55100000000004</v>
      </c>
      <c r="C173" s="2">
        <v>166.92099999999999</v>
      </c>
      <c r="D173" s="3">
        <f t="shared" si="6"/>
        <v>429.63000000000005</v>
      </c>
      <c r="E173" s="4">
        <f t="shared" si="8"/>
        <v>-2.0487233805326945E-3</v>
      </c>
      <c r="F173" s="4">
        <f t="shared" si="7"/>
        <v>-2.2773074456034555E-2</v>
      </c>
      <c r="G173" s="4">
        <f>D173/(D173+Consumption!E126)</f>
        <v>0.17137783181493443</v>
      </c>
    </row>
    <row r="174" spans="1:7">
      <c r="A174" s="1">
        <v>31868</v>
      </c>
      <c r="B174" s="2">
        <v>608.37099999999998</v>
      </c>
      <c r="C174" s="2">
        <v>169.57599999999999</v>
      </c>
      <c r="D174" s="3">
        <f t="shared" si="6"/>
        <v>438.79499999999996</v>
      </c>
      <c r="E174" s="4">
        <f t="shared" si="8"/>
        <v>1.3516790893951075E-2</v>
      </c>
      <c r="F174" s="4">
        <f t="shared" si="7"/>
        <v>2.1332309196284958E-2</v>
      </c>
      <c r="G174" s="4">
        <f>D174/(D174+Consumption!E127)</f>
        <v>0.17111124658511273</v>
      </c>
    </row>
    <row r="175" spans="1:7">
      <c r="A175" s="1">
        <v>31959</v>
      </c>
      <c r="B175" s="2">
        <v>625.48</v>
      </c>
      <c r="C175" s="2">
        <v>177.58500000000001</v>
      </c>
      <c r="D175" s="3">
        <f t="shared" si="6"/>
        <v>447.89499999999998</v>
      </c>
      <c r="E175" s="4">
        <f t="shared" si="8"/>
        <v>1.8772091838359359E-2</v>
      </c>
      <c r="F175" s="4">
        <f t="shared" si="7"/>
        <v>2.0738613703437877E-2</v>
      </c>
      <c r="G175" s="4">
        <f>D175/(D175+Consumption!E128)</f>
        <v>0.17116419832237595</v>
      </c>
    </row>
    <row r="176" spans="1:7">
      <c r="A176" s="1">
        <v>32051</v>
      </c>
      <c r="B176" s="2">
        <v>630.55200000000002</v>
      </c>
      <c r="C176" s="2">
        <v>182.72800000000001</v>
      </c>
      <c r="D176" s="3">
        <f t="shared" si="6"/>
        <v>447.82400000000001</v>
      </c>
      <c r="E176" s="4">
        <f t="shared" si="8"/>
        <v>4.2348066941321504E-2</v>
      </c>
      <c r="F176" s="4">
        <f t="shared" si="7"/>
        <v>-1.5851929581703198E-4</v>
      </c>
      <c r="G176" s="4">
        <f>D176/(D176+Consumption!E129)</f>
        <v>0.17021675563269562</v>
      </c>
    </row>
    <row r="177" spans="1:7">
      <c r="A177" s="1">
        <v>32143</v>
      </c>
      <c r="B177" s="2">
        <v>641.49800000000005</v>
      </c>
      <c r="C177" s="2">
        <v>178.614</v>
      </c>
      <c r="D177" s="3">
        <f t="shared" si="6"/>
        <v>462.88400000000001</v>
      </c>
      <c r="E177" s="4">
        <f t="shared" si="8"/>
        <v>5.4898073132100544E-2</v>
      </c>
      <c r="F177" s="4">
        <f t="shared" si="7"/>
        <v>3.3629282932580662E-2</v>
      </c>
      <c r="G177" s="4">
        <f>D177/(D177+Consumption!E130)</f>
        <v>0.17129725115583694</v>
      </c>
    </row>
    <row r="178" spans="1:7">
      <c r="A178" s="1">
        <v>32234</v>
      </c>
      <c r="B178" s="2">
        <v>659.36599999999999</v>
      </c>
      <c r="C178" s="2">
        <v>184.15100000000001</v>
      </c>
      <c r="D178" s="3">
        <f t="shared" si="6"/>
        <v>475.21499999999997</v>
      </c>
      <c r="E178" s="4">
        <f t="shared" si="8"/>
        <v>6.0996438897509449E-2</v>
      </c>
      <c r="F178" s="4">
        <f t="shared" si="7"/>
        <v>2.6639503633739684E-2</v>
      </c>
      <c r="G178" s="4">
        <f>D178/(D178+Consumption!E131)</f>
        <v>0.17246435141550948</v>
      </c>
    </row>
    <row r="179" spans="1:7">
      <c r="A179" s="1">
        <v>32325</v>
      </c>
      <c r="B179" s="2">
        <v>666.33199999999999</v>
      </c>
      <c r="C179" s="2">
        <v>183.452</v>
      </c>
      <c r="D179" s="3">
        <f t="shared" si="6"/>
        <v>482.88</v>
      </c>
      <c r="E179" s="4">
        <f t="shared" si="8"/>
        <v>7.8280753153024366E-2</v>
      </c>
      <c r="F179" s="4">
        <f t="shared" si="7"/>
        <v>1.6129541365487245E-2</v>
      </c>
      <c r="G179" s="4">
        <f>D179/(D179+Consumption!E132)</f>
        <v>0.17197175258547034</v>
      </c>
    </row>
    <row r="180" spans="1:7">
      <c r="A180" s="1">
        <v>32417</v>
      </c>
      <c r="B180" s="2">
        <v>681.92399999999998</v>
      </c>
      <c r="C180" s="2">
        <v>184.94300000000001</v>
      </c>
      <c r="D180" s="3">
        <f t="shared" si="6"/>
        <v>496.98099999999999</v>
      </c>
      <c r="E180" s="4">
        <f t="shared" si="8"/>
        <v>7.3662083805013739E-2</v>
      </c>
      <c r="F180" s="4">
        <f t="shared" si="7"/>
        <v>2.9201872100728957E-2</v>
      </c>
      <c r="G180" s="4">
        <f>D180/(D180+Consumption!E133)</f>
        <v>0.17289697462793546</v>
      </c>
    </row>
    <row r="181" spans="1:7">
      <c r="A181" s="1">
        <v>32509</v>
      </c>
      <c r="B181" s="2">
        <v>696.46600000000001</v>
      </c>
      <c r="C181" s="2">
        <v>189.505</v>
      </c>
      <c r="D181" s="3">
        <f t="shared" si="6"/>
        <v>506.96100000000001</v>
      </c>
      <c r="E181" s="4">
        <f t="shared" si="8"/>
        <v>6.6803446860894622E-2</v>
      </c>
      <c r="F181" s="4">
        <f t="shared" si="7"/>
        <v>2.0081250591068911E-2</v>
      </c>
      <c r="G181" s="4">
        <f>D181/(D181+Consumption!E134)</f>
        <v>0.17360098630295853</v>
      </c>
    </row>
    <row r="182" spans="1:7">
      <c r="A182" s="1">
        <v>32599</v>
      </c>
      <c r="B182" s="2">
        <v>708.99800000000005</v>
      </c>
      <c r="C182" s="2">
        <v>189.565</v>
      </c>
      <c r="D182" s="3">
        <f t="shared" si="6"/>
        <v>519.43299999999999</v>
      </c>
      <c r="E182" s="4">
        <f t="shared" si="8"/>
        <v>7.5697895957587802E-2</v>
      </c>
      <c r="F182" s="4">
        <f t="shared" si="7"/>
        <v>2.4601497945601299E-2</v>
      </c>
      <c r="G182" s="4">
        <f>D182/(D182+Consumption!E135)</f>
        <v>0.17420722971087596</v>
      </c>
    </row>
    <row r="183" spans="1:7">
      <c r="A183" s="1">
        <v>32690</v>
      </c>
      <c r="B183" s="2">
        <v>731.13699999999994</v>
      </c>
      <c r="C183" s="2">
        <v>197.739</v>
      </c>
      <c r="D183" s="3">
        <f t="shared" si="6"/>
        <v>533.39799999999991</v>
      </c>
      <c r="E183" s="4">
        <f t="shared" si="8"/>
        <v>7.3276443163822993E-2</v>
      </c>
      <c r="F183" s="4">
        <f t="shared" si="7"/>
        <v>2.6885084313087382E-2</v>
      </c>
      <c r="G183" s="4">
        <f>D183/(D183+Consumption!E136)</f>
        <v>0.17601199024307826</v>
      </c>
    </row>
    <row r="184" spans="1:7">
      <c r="A184" s="1">
        <v>32782</v>
      </c>
      <c r="B184" s="2">
        <v>727.37300000000005</v>
      </c>
      <c r="C184" s="2">
        <v>198.05600000000001</v>
      </c>
      <c r="D184" s="3">
        <f t="shared" si="6"/>
        <v>529.31700000000001</v>
      </c>
      <c r="E184" s="4">
        <f t="shared" si="8"/>
        <v>4.4098066715191099E-2</v>
      </c>
      <c r="F184" s="4">
        <f t="shared" si="7"/>
        <v>-7.650947322636951E-3</v>
      </c>
      <c r="G184" s="4">
        <f>D184/(D184+Consumption!E137)</f>
        <v>0.17421801072658724</v>
      </c>
    </row>
    <row r="185" spans="1:7">
      <c r="A185" s="1">
        <v>32874</v>
      </c>
      <c r="B185" s="2">
        <v>740.88</v>
      </c>
      <c r="C185" s="2">
        <v>204.137</v>
      </c>
      <c r="D185" s="3">
        <f t="shared" si="6"/>
        <v>536.74299999999994</v>
      </c>
      <c r="E185" s="4">
        <f t="shared" si="8"/>
        <v>3.3324798385932247E-2</v>
      </c>
      <c r="F185" s="4">
        <f t="shared" si="7"/>
        <v>1.4029400151515879E-2</v>
      </c>
      <c r="G185" s="4">
        <f>D185/(D185+Consumption!E138)</f>
        <v>0.17223354713639877</v>
      </c>
    </row>
    <row r="186" spans="1:7">
      <c r="A186" s="1">
        <v>32964</v>
      </c>
      <c r="B186" s="2">
        <v>734.12400000000002</v>
      </c>
      <c r="C186" s="2">
        <v>204.572</v>
      </c>
      <c r="D186" s="3">
        <f t="shared" si="6"/>
        <v>529.55200000000002</v>
      </c>
      <c r="E186" s="4">
        <f t="shared" si="8"/>
        <v>-7.2103757419410847E-3</v>
      </c>
      <c r="F186" s="4">
        <f t="shared" si="7"/>
        <v>-1.3397473278645307E-2</v>
      </c>
      <c r="G186" s="4">
        <f>D186/(D186+Consumption!E139)</f>
        <v>0.16966325817798594</v>
      </c>
    </row>
    <row r="187" spans="1:7">
      <c r="A187" s="1">
        <v>33055</v>
      </c>
      <c r="B187" s="2">
        <v>744.41200000000003</v>
      </c>
      <c r="C187" s="2">
        <v>205.51599999999999</v>
      </c>
      <c r="D187" s="3">
        <f t="shared" si="6"/>
        <v>538.89600000000007</v>
      </c>
      <c r="E187" s="4">
        <f t="shared" si="8"/>
        <v>1.8096906012843087E-2</v>
      </c>
      <c r="F187" s="4">
        <f t="shared" si="7"/>
        <v>1.7645103785841713E-2</v>
      </c>
      <c r="G187" s="4">
        <f>D187/(D187+Consumption!E140)</f>
        <v>0.17032122017776247</v>
      </c>
    </row>
    <row r="188" spans="1:7">
      <c r="A188" s="1">
        <v>33147</v>
      </c>
      <c r="B188" s="2">
        <v>737.51900000000001</v>
      </c>
      <c r="C188" s="2">
        <v>197.44300000000001</v>
      </c>
      <c r="D188" s="3">
        <f t="shared" si="6"/>
        <v>540.07600000000002</v>
      </c>
      <c r="E188" s="4">
        <f t="shared" si="8"/>
        <v>6.2096757666147192E-3</v>
      </c>
      <c r="F188" s="4">
        <f t="shared" si="7"/>
        <v>2.1896618271428064E-3</v>
      </c>
      <c r="G188" s="4">
        <f>D188/(D188+Consumption!E141)</f>
        <v>0.17043843641163547</v>
      </c>
    </row>
    <row r="189" spans="1:7">
      <c r="A189" s="1">
        <v>33239</v>
      </c>
      <c r="B189" s="2">
        <v>729.8</v>
      </c>
      <c r="C189" s="2">
        <v>194.90100000000001</v>
      </c>
      <c r="D189" s="3">
        <f t="shared" si="6"/>
        <v>534.89899999999989</v>
      </c>
      <c r="E189" s="4">
        <f t="shared" si="8"/>
        <v>1.0097214249025339E-2</v>
      </c>
      <c r="F189" s="4">
        <f t="shared" si="7"/>
        <v>-9.5856879402160707E-3</v>
      </c>
      <c r="G189" s="4">
        <f>D189/(D189+Consumption!E142)</f>
        <v>0.16967628428227069</v>
      </c>
    </row>
    <row r="190" spans="1:7">
      <c r="A190" s="1">
        <v>33329</v>
      </c>
      <c r="B190" s="2">
        <v>726.78700000000003</v>
      </c>
      <c r="C190" s="2">
        <v>189.88800000000001</v>
      </c>
      <c r="D190" s="3">
        <f t="shared" si="6"/>
        <v>536.899</v>
      </c>
      <c r="E190" s="4">
        <f t="shared" si="8"/>
        <v>-3.7057242955970552E-3</v>
      </c>
      <c r="F190" s="4">
        <f t="shared" si="7"/>
        <v>3.7390236287600351E-3</v>
      </c>
      <c r="G190" s="4">
        <f>D190/(D190+Consumption!E143)</f>
        <v>0.16872461780246539</v>
      </c>
    </row>
    <row r="191" spans="1:7">
      <c r="A191" s="1">
        <v>33420</v>
      </c>
      <c r="B191" s="2">
        <v>720.15</v>
      </c>
      <c r="C191" s="2">
        <v>177.48500000000001</v>
      </c>
      <c r="D191" s="3">
        <f t="shared" si="6"/>
        <v>542.66499999999996</v>
      </c>
      <c r="E191" s="4">
        <f t="shared" si="8"/>
        <v>4.793769765736566E-3</v>
      </c>
      <c r="F191" s="4">
        <f t="shared" si="7"/>
        <v>1.0739450064164699E-2</v>
      </c>
      <c r="G191" s="4">
        <f>D191/(D191+Consumption!E144)</f>
        <v>0.16881094205194061</v>
      </c>
    </row>
    <row r="192" spans="1:7">
      <c r="A192" s="1">
        <v>33512</v>
      </c>
      <c r="B192" s="2">
        <v>717.6</v>
      </c>
      <c r="C192" s="2">
        <v>172.15100000000001</v>
      </c>
      <c r="D192" s="3">
        <f t="shared" si="6"/>
        <v>545.44900000000007</v>
      </c>
      <c r="E192" s="4">
        <f t="shared" si="8"/>
        <v>1.9723349641708406E-2</v>
      </c>
      <c r="F192" s="4">
        <f t="shared" si="7"/>
        <v>5.130236886477119E-3</v>
      </c>
      <c r="G192" s="4">
        <f>D192/(D192+Consumption!E145)</f>
        <v>0.16936883431777933</v>
      </c>
    </row>
    <row r="193" spans="1:7">
      <c r="A193" s="1">
        <v>33604</v>
      </c>
      <c r="B193" s="2">
        <v>714.20799999999997</v>
      </c>
      <c r="C193" s="2">
        <v>169.93100000000001</v>
      </c>
      <c r="D193" s="3">
        <f t="shared" si="6"/>
        <v>544.27699999999993</v>
      </c>
      <c r="E193" s="4">
        <f t="shared" si="8"/>
        <v>1.3741876963823604E-2</v>
      </c>
      <c r="F193" s="4">
        <f t="shared" si="7"/>
        <v>-2.1486885116667903E-3</v>
      </c>
      <c r="G193" s="4">
        <f>D193/(D193+Consumption!E146)</f>
        <v>0.16508750644544876</v>
      </c>
    </row>
    <row r="194" spans="1:7">
      <c r="A194" s="1">
        <v>33695</v>
      </c>
      <c r="B194" s="2">
        <v>736.71699999999998</v>
      </c>
      <c r="C194" s="2">
        <v>170.64</v>
      </c>
      <c r="D194" s="3">
        <f t="shared" si="6"/>
        <v>566.077</v>
      </c>
      <c r="E194" s="4">
        <f t="shared" si="8"/>
        <v>4.314263864446765E-2</v>
      </c>
      <c r="F194" s="4">
        <f t="shared" si="7"/>
        <v>4.0053134708981038E-2</v>
      </c>
      <c r="G194" s="4">
        <f>D194/(D194+Consumption!E147)</f>
        <v>0.16911311242012655</v>
      </c>
    </row>
    <row r="195" spans="1:7">
      <c r="A195" s="1">
        <v>33786</v>
      </c>
      <c r="B195" s="2">
        <v>748.53599999999994</v>
      </c>
      <c r="C195" s="2">
        <v>173.047</v>
      </c>
      <c r="D195" s="3">
        <f t="shared" si="6"/>
        <v>575.48899999999992</v>
      </c>
      <c r="E195" s="4">
        <f t="shared" si="8"/>
        <v>5.5073893251247771E-2</v>
      </c>
      <c r="F195" s="4">
        <f t="shared" si="7"/>
        <v>1.6626713326985412E-2</v>
      </c>
      <c r="G195" s="4">
        <f>D195/(D195+Consumption!E148)</f>
        <v>0.168886046840582</v>
      </c>
    </row>
    <row r="196" spans="1:7">
      <c r="A196" s="1">
        <v>33878</v>
      </c>
      <c r="B196" s="2">
        <v>768.28700000000003</v>
      </c>
      <c r="C196" s="2">
        <v>176.67099999999999</v>
      </c>
      <c r="D196" s="3">
        <f t="shared" si="6"/>
        <v>591.61599999999999</v>
      </c>
      <c r="E196" s="4">
        <f t="shared" si="8"/>
        <v>8.6975933210479334E-2</v>
      </c>
      <c r="F196" s="4">
        <f t="shared" si="7"/>
        <v>2.8023124681792473E-2</v>
      </c>
      <c r="G196" s="4">
        <f>D196/(D196+Consumption!E149)</f>
        <v>0.16998745241500068</v>
      </c>
    </row>
    <row r="197" spans="1:7">
      <c r="A197" s="1">
        <v>33970</v>
      </c>
      <c r="B197" s="2">
        <v>776.48800000000006</v>
      </c>
      <c r="C197" s="2">
        <v>175.58699999999999</v>
      </c>
      <c r="D197" s="3">
        <f t="shared" si="6"/>
        <v>600.90100000000007</v>
      </c>
      <c r="E197" s="4">
        <f t="shared" si="8"/>
        <v>6.1518132692195707E-2</v>
      </c>
      <c r="F197" s="4">
        <f t="shared" si="7"/>
        <v>1.5694301709216929E-2</v>
      </c>
      <c r="G197" s="4">
        <f>D197/(D197+Consumption!E150)</f>
        <v>0.17101960987443784</v>
      </c>
    </row>
    <row r="198" spans="1:7">
      <c r="A198" s="1">
        <v>34060</v>
      </c>
      <c r="B198" s="2">
        <v>792.37099999999998</v>
      </c>
      <c r="C198" s="2">
        <v>174.13200000000001</v>
      </c>
      <c r="D198" s="3">
        <f t="shared" si="6"/>
        <v>618.23900000000003</v>
      </c>
      <c r="E198" s="4">
        <f t="shared" si="8"/>
        <v>7.4284651835222079E-2</v>
      </c>
      <c r="F198" s="4">
        <f t="shared" si="7"/>
        <v>2.8853338569914119E-2</v>
      </c>
      <c r="G198" s="4">
        <f>D198/(D198+Consumption!E151)</f>
        <v>0.17245064183742348</v>
      </c>
    </row>
    <row r="199" spans="1:7">
      <c r="A199" s="1">
        <v>34151</v>
      </c>
      <c r="B199" s="2">
        <v>798.31500000000005</v>
      </c>
      <c r="C199" s="2">
        <v>175.971</v>
      </c>
      <c r="D199" s="3">
        <f t="shared" si="6"/>
        <v>622.34400000000005</v>
      </c>
      <c r="E199" s="4">
        <f t="shared" si="8"/>
        <v>5.1939095629597691E-2</v>
      </c>
      <c r="F199" s="4">
        <f t="shared" si="7"/>
        <v>6.6398269924738138E-3</v>
      </c>
      <c r="G199" s="4">
        <f>D199/(D199+Consumption!E152)</f>
        <v>0.17123962800456421</v>
      </c>
    </row>
    <row r="200" spans="1:7">
      <c r="A200" s="1">
        <v>34243</v>
      </c>
      <c r="B200" s="2">
        <v>829.64200000000005</v>
      </c>
      <c r="C200" s="2">
        <v>182.91399999999999</v>
      </c>
      <c r="D200" s="3">
        <f t="shared" si="6"/>
        <v>646.72800000000007</v>
      </c>
      <c r="E200" s="4">
        <f t="shared" si="8"/>
        <v>7.6263810511215641E-2</v>
      </c>
      <c r="F200" s="4">
        <f t="shared" si="7"/>
        <v>3.9180903166094655E-2</v>
      </c>
      <c r="G200" s="4">
        <f>D200/(D200+Consumption!E153)</f>
        <v>0.17440715281975239</v>
      </c>
    </row>
    <row r="201" spans="1:7">
      <c r="A201" s="1">
        <v>34335</v>
      </c>
      <c r="B201" s="2">
        <v>840.71500000000003</v>
      </c>
      <c r="C201" s="2">
        <v>178.51400000000001</v>
      </c>
      <c r="D201" s="3">
        <f t="shared" si="6"/>
        <v>662.20100000000002</v>
      </c>
      <c r="E201" s="4">
        <f t="shared" si="8"/>
        <v>7.1108422470921417E-2</v>
      </c>
      <c r="F201" s="4">
        <f t="shared" si="7"/>
        <v>2.3925050407590139E-2</v>
      </c>
      <c r="G201" s="4">
        <f>D201/(D201+Consumption!E154)</f>
        <v>0.17568907626120131</v>
      </c>
    </row>
    <row r="202" spans="1:7">
      <c r="A202" s="1">
        <v>34425</v>
      </c>
      <c r="B202" s="2">
        <v>855.60900000000004</v>
      </c>
      <c r="C202" s="2">
        <v>187.09200000000001</v>
      </c>
      <c r="D202" s="3">
        <f t="shared" si="6"/>
        <v>668.51700000000005</v>
      </c>
      <c r="E202" s="4">
        <f t="shared" si="8"/>
        <v>7.4192086691604639E-2</v>
      </c>
      <c r="F202" s="4">
        <f t="shared" si="7"/>
        <v>9.5378895531719691E-3</v>
      </c>
      <c r="G202" s="4">
        <f>D202/(D202+Consumption!E155)</f>
        <v>0.17520177393509426</v>
      </c>
    </row>
    <row r="203" spans="1:7">
      <c r="A203" s="1">
        <v>34516</v>
      </c>
      <c r="B203" s="2">
        <v>872.09799999999996</v>
      </c>
      <c r="C203" s="2">
        <v>188.08500000000001</v>
      </c>
      <c r="D203" s="3">
        <f t="shared" si="6"/>
        <v>684.01299999999992</v>
      </c>
      <c r="E203" s="4">
        <f t="shared" si="8"/>
        <v>5.7651748493957045E-2</v>
      </c>
      <c r="F203" s="4">
        <f t="shared" si="7"/>
        <v>2.3179664840235724E-2</v>
      </c>
      <c r="G203" s="4">
        <f>D203/(D203+Consumption!E156)</f>
        <v>0.17611243312124431</v>
      </c>
    </row>
    <row r="204" spans="1:7">
      <c r="A204" s="1">
        <v>34608</v>
      </c>
      <c r="B204" s="2">
        <v>906.98900000000003</v>
      </c>
      <c r="C204" s="2">
        <v>193.38</v>
      </c>
      <c r="D204" s="3">
        <f t="shared" si="6"/>
        <v>713.60900000000004</v>
      </c>
      <c r="E204" s="4">
        <f t="shared" si="8"/>
        <v>7.7632018073062428E-2</v>
      </c>
      <c r="F204" s="4">
        <f t="shared" si="7"/>
        <v>4.3268183499436591E-2</v>
      </c>
      <c r="G204" s="4">
        <f>D204/(D204+Consumption!E157)</f>
        <v>0.17983458753103787</v>
      </c>
    </row>
    <row r="205" spans="1:7">
      <c r="A205" s="1">
        <v>34700</v>
      </c>
      <c r="B205" s="2">
        <v>944.62</v>
      </c>
      <c r="C205" s="2">
        <v>201.16900000000001</v>
      </c>
      <c r="D205" s="3">
        <f t="shared" si="6"/>
        <v>743.45100000000002</v>
      </c>
      <c r="E205" s="4">
        <f t="shared" si="8"/>
        <v>0.11208989449782124</v>
      </c>
      <c r="F205" s="4">
        <f t="shared" si="7"/>
        <v>4.181841876994262E-2</v>
      </c>
      <c r="G205" s="4">
        <f>D205/(D205+Consumption!E158)</f>
        <v>0.18547299395927744</v>
      </c>
    </row>
    <row r="206" spans="1:7">
      <c r="A206" s="1">
        <v>34790</v>
      </c>
      <c r="B206" s="2">
        <v>956.779</v>
      </c>
      <c r="C206" s="2">
        <v>207.376</v>
      </c>
      <c r="D206" s="3">
        <f t="shared" ref="D206:D269" si="9">B206-C206</f>
        <v>749.40300000000002</v>
      </c>
      <c r="E206" s="4">
        <f t="shared" si="8"/>
        <v>9.5597598291260702E-2</v>
      </c>
      <c r="F206" s="4">
        <f t="shared" si="7"/>
        <v>8.0059075850325012E-3</v>
      </c>
      <c r="G206" s="4">
        <f>D206/(D206+Consumption!E159)</f>
        <v>0.18459761502018521</v>
      </c>
    </row>
    <row r="207" spans="1:7">
      <c r="A207" s="1">
        <v>34881</v>
      </c>
      <c r="B207" s="2">
        <v>965.53</v>
      </c>
      <c r="C207" s="2">
        <v>210.30500000000001</v>
      </c>
      <c r="D207" s="3">
        <f t="shared" si="9"/>
        <v>755.22499999999991</v>
      </c>
      <c r="E207" s="4">
        <f t="shared" si="8"/>
        <v>5.8317650141744108E-2</v>
      </c>
      <c r="F207" s="4">
        <f t="shared" ref="F207:F270" si="10">(D207-D206)/D206</f>
        <v>7.7688506718012725E-3</v>
      </c>
      <c r="G207" s="4">
        <f>D207/(D207+Consumption!E160)</f>
        <v>0.18392234538687272</v>
      </c>
    </row>
    <row r="208" spans="1:7">
      <c r="A208" s="1">
        <v>34973</v>
      </c>
      <c r="B208" s="2">
        <v>982.05899999999997</v>
      </c>
      <c r="C208" s="2">
        <v>210.232</v>
      </c>
      <c r="D208" s="3">
        <f t="shared" si="9"/>
        <v>771.827</v>
      </c>
      <c r="E208" s="4">
        <f t="shared" si="8"/>
        <v>3.8167949199072938E-2</v>
      </c>
      <c r="F208" s="4">
        <f t="shared" si="10"/>
        <v>2.1982852792214361E-2</v>
      </c>
      <c r="G208" s="4">
        <f>D208/(D208+Consumption!E161)</f>
        <v>0.1854567551825797</v>
      </c>
    </row>
    <row r="209" spans="1:7">
      <c r="A209" s="1">
        <v>35065</v>
      </c>
      <c r="B209" s="2">
        <v>1003.747</v>
      </c>
      <c r="C209" s="2">
        <v>214.30799999999999</v>
      </c>
      <c r="D209" s="3">
        <f t="shared" si="9"/>
        <v>789.43899999999996</v>
      </c>
      <c r="E209" s="4">
        <f t="shared" ref="E209:E272" si="11">(D209-D206)/D206</f>
        <v>5.3423858724878259E-2</v>
      </c>
      <c r="F209" s="4">
        <f t="shared" si="10"/>
        <v>2.2818584993787423E-2</v>
      </c>
      <c r="G209" s="4">
        <f>D209/(D209+Consumption!E162)</f>
        <v>0.18647475250915907</v>
      </c>
    </row>
    <row r="210" spans="1:7">
      <c r="A210" s="1">
        <v>35156</v>
      </c>
      <c r="B210" s="2">
        <v>1026.4680000000001</v>
      </c>
      <c r="C210" s="2">
        <v>219.79300000000001</v>
      </c>
      <c r="D210" s="3">
        <f t="shared" si="9"/>
        <v>806.67500000000007</v>
      </c>
      <c r="E210" s="4">
        <f t="shared" si="11"/>
        <v>6.8125393094773307E-2</v>
      </c>
      <c r="F210" s="4">
        <f t="shared" si="10"/>
        <v>2.1833225873056823E-2</v>
      </c>
      <c r="G210" s="4">
        <f>D210/(D210+Consumption!E163)</f>
        <v>0.18672473385827645</v>
      </c>
    </row>
    <row r="211" spans="1:7">
      <c r="A211" s="1">
        <v>35247</v>
      </c>
      <c r="B211" s="2">
        <v>1058.9649999999999</v>
      </c>
      <c r="C211" s="2">
        <v>225.30199999999999</v>
      </c>
      <c r="D211" s="3">
        <f t="shared" si="9"/>
        <v>833.6629999999999</v>
      </c>
      <c r="E211" s="4">
        <f t="shared" si="11"/>
        <v>8.0116399141258204E-2</v>
      </c>
      <c r="F211" s="4">
        <f t="shared" si="10"/>
        <v>3.3455852728793908E-2</v>
      </c>
      <c r="G211" s="4">
        <f>D211/(D211+Consumption!E164)</f>
        <v>0.18989119892561043</v>
      </c>
    </row>
    <row r="212" spans="1:7">
      <c r="A212" s="1">
        <v>35339</v>
      </c>
      <c r="B212" s="2">
        <v>1083.597</v>
      </c>
      <c r="C212" s="2">
        <v>238.928</v>
      </c>
      <c r="D212" s="3">
        <f t="shared" si="9"/>
        <v>844.66899999999998</v>
      </c>
      <c r="E212" s="4">
        <f t="shared" si="11"/>
        <v>6.9961073623167877E-2</v>
      </c>
      <c r="F212" s="4">
        <f t="shared" si="10"/>
        <v>1.3201977297781102E-2</v>
      </c>
      <c r="G212" s="4">
        <f>D212/(D212+Consumption!E165)</f>
        <v>0.18977105391317842</v>
      </c>
    </row>
    <row r="213" spans="1:7">
      <c r="A213" s="1">
        <v>35431</v>
      </c>
      <c r="B213" s="2">
        <v>1107.299</v>
      </c>
      <c r="C213" s="2">
        <v>242.66</v>
      </c>
      <c r="D213" s="3">
        <f t="shared" si="9"/>
        <v>864.63900000000001</v>
      </c>
      <c r="E213" s="4">
        <f t="shared" si="11"/>
        <v>7.1855456038677212E-2</v>
      </c>
      <c r="F213" s="4">
        <f t="shared" si="10"/>
        <v>2.3642397199376358E-2</v>
      </c>
      <c r="G213" s="4">
        <f>D213/(D213+Consumption!E166)</f>
        <v>0.19073206618187993</v>
      </c>
    </row>
    <row r="214" spans="1:7">
      <c r="A214" s="1">
        <v>35521</v>
      </c>
      <c r="B214" s="2">
        <v>1129.567</v>
      </c>
      <c r="C214" s="2">
        <v>242.624</v>
      </c>
      <c r="D214" s="3">
        <f t="shared" si="9"/>
        <v>886.94299999999998</v>
      </c>
      <c r="E214" s="4">
        <f t="shared" si="11"/>
        <v>6.3910716920386412E-2</v>
      </c>
      <c r="F214" s="4">
        <f t="shared" si="10"/>
        <v>2.5795736717867196E-2</v>
      </c>
      <c r="G214" s="4">
        <f>D214/(D214+Consumption!E167)</f>
        <v>0.19400945464965408</v>
      </c>
    </row>
    <row r="215" spans="1:7">
      <c r="A215" s="1">
        <v>35612</v>
      </c>
      <c r="B215" s="2">
        <v>1178.364</v>
      </c>
      <c r="C215" s="2">
        <v>255.654</v>
      </c>
      <c r="D215" s="3">
        <f t="shared" si="9"/>
        <v>922.71</v>
      </c>
      <c r="E215" s="4">
        <f t="shared" si="11"/>
        <v>9.239240459872454E-2</v>
      </c>
      <c r="F215" s="4">
        <f t="shared" si="10"/>
        <v>4.0326153991857489E-2</v>
      </c>
      <c r="G215" s="4">
        <f>D215/(D215+Consumption!E168)</f>
        <v>0.19669920412332659</v>
      </c>
    </row>
    <row r="216" spans="1:7">
      <c r="A216" s="1">
        <v>35704</v>
      </c>
      <c r="B216" s="2">
        <v>1181.123</v>
      </c>
      <c r="C216" s="2">
        <v>260.12400000000002</v>
      </c>
      <c r="D216" s="3">
        <f t="shared" si="9"/>
        <v>920.99900000000002</v>
      </c>
      <c r="E216" s="4">
        <f t="shared" si="11"/>
        <v>6.5183273019144422E-2</v>
      </c>
      <c r="F216" s="4">
        <f t="shared" si="10"/>
        <v>-1.8543204257025639E-3</v>
      </c>
      <c r="G216" s="4">
        <f>D216/(D216+Consumption!E169)</f>
        <v>0.1941618019584011</v>
      </c>
    </row>
    <row r="217" spans="1:7">
      <c r="A217" s="1">
        <v>35796</v>
      </c>
      <c r="B217" s="2">
        <v>1212.3779999999999</v>
      </c>
      <c r="C217" s="2">
        <v>261.74</v>
      </c>
      <c r="D217" s="3">
        <f t="shared" si="9"/>
        <v>950.63799999999992</v>
      </c>
      <c r="E217" s="4">
        <f t="shared" si="11"/>
        <v>7.1814085008844911E-2</v>
      </c>
      <c r="F217" s="4">
        <f t="shared" si="10"/>
        <v>3.2181359588881089E-2</v>
      </c>
      <c r="G217" s="4">
        <f>D217/(D217+Consumption!E170)</f>
        <v>0.1976189250356567</v>
      </c>
    </row>
    <row r="218" spans="1:7">
      <c r="A218" s="1">
        <v>35886</v>
      </c>
      <c r="B218" s="2">
        <v>1247.1030000000001</v>
      </c>
      <c r="C218" s="2">
        <v>278.92</v>
      </c>
      <c r="D218" s="3">
        <f t="shared" si="9"/>
        <v>968.18299999999999</v>
      </c>
      <c r="E218" s="4">
        <f t="shared" si="11"/>
        <v>4.9282006264156616E-2</v>
      </c>
      <c r="F218" s="4">
        <f t="shared" si="10"/>
        <v>1.8456026373866893E-2</v>
      </c>
      <c r="G218" s="4">
        <f>D218/(D218+Consumption!E171)</f>
        <v>0.19719949530816372</v>
      </c>
    </row>
    <row r="219" spans="1:7">
      <c r="A219" s="1">
        <v>35977</v>
      </c>
      <c r="B219" s="2">
        <v>1261.652</v>
      </c>
      <c r="C219" s="2">
        <v>280.79899999999998</v>
      </c>
      <c r="D219" s="3">
        <f t="shared" si="9"/>
        <v>980.85300000000007</v>
      </c>
      <c r="E219" s="4">
        <f t="shared" si="11"/>
        <v>6.4988127022939268E-2</v>
      </c>
      <c r="F219" s="4">
        <f t="shared" si="10"/>
        <v>1.3086369002554344E-2</v>
      </c>
      <c r="G219" s="4">
        <f>D219/(D219+Consumption!E172)</f>
        <v>0.1963922613990324</v>
      </c>
    </row>
    <row r="220" spans="1:7">
      <c r="A220" s="1">
        <v>36069</v>
      </c>
      <c r="B220" s="2">
        <v>1295.444</v>
      </c>
      <c r="C220" s="2">
        <v>282.55599999999998</v>
      </c>
      <c r="D220" s="3">
        <f t="shared" si="9"/>
        <v>1012.8879999999999</v>
      </c>
      <c r="E220" s="4">
        <f t="shared" si="11"/>
        <v>6.5482339229023037E-2</v>
      </c>
      <c r="F220" s="4">
        <f t="shared" si="10"/>
        <v>3.2660347676970812E-2</v>
      </c>
      <c r="G220" s="4">
        <f>D220/(D220+Consumption!E173)</f>
        <v>0.19794511682365815</v>
      </c>
    </row>
    <row r="221" spans="1:7">
      <c r="A221" s="1">
        <v>36161</v>
      </c>
      <c r="B221" s="2">
        <v>1322.3050000000001</v>
      </c>
      <c r="C221" s="2">
        <v>284.024</v>
      </c>
      <c r="D221" s="3">
        <f t="shared" si="9"/>
        <v>1038.2809999999999</v>
      </c>
      <c r="E221" s="4">
        <f t="shared" si="11"/>
        <v>7.2401601763302972E-2</v>
      </c>
      <c r="F221" s="4">
        <f t="shared" si="10"/>
        <v>2.506989913988519E-2</v>
      </c>
      <c r="G221" s="4">
        <f>D221/(D221+Consumption!E174)</f>
        <v>0.19996197000265192</v>
      </c>
    </row>
    <row r="222" spans="1:7">
      <c r="A222" s="1">
        <v>36251</v>
      </c>
      <c r="B222" s="2">
        <v>1353.96</v>
      </c>
      <c r="C222" s="2">
        <v>283.07799999999997</v>
      </c>
      <c r="D222" s="3">
        <f t="shared" si="9"/>
        <v>1070.8820000000001</v>
      </c>
      <c r="E222" s="4">
        <f t="shared" si="11"/>
        <v>9.1786434868425734E-2</v>
      </c>
      <c r="F222" s="4">
        <f t="shared" si="10"/>
        <v>3.1399014332343669E-2</v>
      </c>
      <c r="G222" s="4">
        <f>D222/(D222+Consumption!E175)</f>
        <v>0.2011395784506376</v>
      </c>
    </row>
    <row r="223" spans="1:7">
      <c r="A223" s="1">
        <v>36342</v>
      </c>
      <c r="B223" s="2">
        <v>1386.5940000000001</v>
      </c>
      <c r="C223" s="2">
        <v>285.08499999999998</v>
      </c>
      <c r="D223" s="3">
        <f t="shared" si="9"/>
        <v>1101.509</v>
      </c>
      <c r="E223" s="4">
        <f t="shared" si="11"/>
        <v>8.7493385250886679E-2</v>
      </c>
      <c r="F223" s="4">
        <f t="shared" si="10"/>
        <v>2.8599789706055336E-2</v>
      </c>
      <c r="G223" s="4">
        <f>D223/(D223+Consumption!E176)</f>
        <v>0.20293224722122652</v>
      </c>
    </row>
    <row r="224" spans="1:7">
      <c r="A224" s="1">
        <v>36434</v>
      </c>
      <c r="B224" s="2">
        <v>1395.049</v>
      </c>
      <c r="C224" s="2">
        <v>290.70699999999999</v>
      </c>
      <c r="D224" s="3">
        <f t="shared" si="9"/>
        <v>1104.3420000000001</v>
      </c>
      <c r="E224" s="4">
        <f t="shared" si="11"/>
        <v>6.3625357682554298E-2</v>
      </c>
      <c r="F224" s="4">
        <f t="shared" si="10"/>
        <v>2.5719263301526214E-3</v>
      </c>
      <c r="G224" s="4">
        <f>D224/(D224+Consumption!E177)</f>
        <v>0.19933875167869231</v>
      </c>
    </row>
    <row r="225" spans="1:7">
      <c r="A225" s="1">
        <v>36526</v>
      </c>
      <c r="B225" s="2">
        <v>1450.25</v>
      </c>
      <c r="C225" s="2">
        <v>300.59100000000001</v>
      </c>
      <c r="D225" s="3">
        <f t="shared" si="9"/>
        <v>1149.6590000000001</v>
      </c>
      <c r="E225" s="4">
        <f t="shared" si="11"/>
        <v>7.3562726799031114E-2</v>
      </c>
      <c r="F225" s="4">
        <f t="shared" si="10"/>
        <v>4.103529522557324E-2</v>
      </c>
      <c r="G225" s="4">
        <f>D225/(D225+Consumption!E178)</f>
        <v>0.20131873111967644</v>
      </c>
    </row>
    <row r="226" spans="1:7">
      <c r="A226" s="1">
        <v>36617</v>
      </c>
      <c r="B226" s="2">
        <v>1498.729</v>
      </c>
      <c r="C226" s="2">
        <v>316.209</v>
      </c>
      <c r="D226" s="3">
        <f t="shared" si="9"/>
        <v>1182.52</v>
      </c>
      <c r="E226" s="4">
        <f t="shared" si="11"/>
        <v>7.354547261983331E-2</v>
      </c>
      <c r="F226" s="4">
        <f t="shared" si="10"/>
        <v>2.8583258166116975E-2</v>
      </c>
      <c r="G226" s="4">
        <f>D226/(D226+Consumption!E179)</f>
        <v>0.20403397828643571</v>
      </c>
    </row>
    <row r="227" spans="1:7">
      <c r="A227" s="1">
        <v>36708</v>
      </c>
      <c r="B227" s="2">
        <v>1519.6569999999999</v>
      </c>
      <c r="C227" s="2">
        <v>330.93200000000002</v>
      </c>
      <c r="D227" s="3">
        <f t="shared" si="9"/>
        <v>1188.7249999999999</v>
      </c>
      <c r="E227" s="4">
        <f t="shared" si="11"/>
        <v>7.6410206258568272E-2</v>
      </c>
      <c r="F227" s="4">
        <f t="shared" si="10"/>
        <v>5.2472685451408242E-3</v>
      </c>
      <c r="G227" s="4">
        <f>D227/(D227+Consumption!E180)</f>
        <v>0.20254631273047313</v>
      </c>
    </row>
    <row r="228" spans="1:7">
      <c r="A228" s="1">
        <v>36800</v>
      </c>
      <c r="B228" s="2">
        <v>1525.0909999999999</v>
      </c>
      <c r="C228" s="2">
        <v>336.28800000000001</v>
      </c>
      <c r="D228" s="3">
        <f t="shared" si="9"/>
        <v>1188.8029999999999</v>
      </c>
      <c r="E228" s="4">
        <f t="shared" si="11"/>
        <v>3.4048356947581654E-2</v>
      </c>
      <c r="F228" s="4">
        <f t="shared" si="10"/>
        <v>6.5616521903698959E-5</v>
      </c>
      <c r="G228" s="4">
        <f>D228/(D228+Consumption!E181)</f>
        <v>0.20097634222965849</v>
      </c>
    </row>
    <row r="229" spans="1:7">
      <c r="A229" s="1">
        <v>36892</v>
      </c>
      <c r="B229" s="2">
        <v>1505.248</v>
      </c>
      <c r="C229" s="2">
        <v>331.75700000000001</v>
      </c>
      <c r="D229" s="3">
        <f t="shared" si="9"/>
        <v>1173.491</v>
      </c>
      <c r="E229" s="4">
        <f t="shared" si="11"/>
        <v>-7.6353888306328827E-3</v>
      </c>
      <c r="F229" s="4">
        <f t="shared" si="10"/>
        <v>-1.2880182839377004E-2</v>
      </c>
      <c r="G229" s="4">
        <f>D229/(D229+Consumption!E182)</f>
        <v>0.1981327930437719</v>
      </c>
    </row>
    <row r="230" spans="1:7">
      <c r="A230" s="1">
        <v>36982</v>
      </c>
      <c r="B230" s="2">
        <v>1473.585</v>
      </c>
      <c r="C230" s="2">
        <v>338.87200000000001</v>
      </c>
      <c r="D230" s="3">
        <f t="shared" si="9"/>
        <v>1134.713</v>
      </c>
      <c r="E230" s="4">
        <f t="shared" si="11"/>
        <v>-4.54369177059454E-2</v>
      </c>
      <c r="F230" s="4">
        <f t="shared" si="10"/>
        <v>-3.3044991397462802E-2</v>
      </c>
      <c r="G230" s="4">
        <f>D230/(D230+Consumption!E183)</f>
        <v>0.19217052258425155</v>
      </c>
    </row>
    <row r="231" spans="1:7">
      <c r="A231" s="1">
        <v>37073</v>
      </c>
      <c r="B231" s="2">
        <v>1452.58</v>
      </c>
      <c r="C231" s="2">
        <v>347.09100000000001</v>
      </c>
      <c r="D231" s="3">
        <f t="shared" si="9"/>
        <v>1105.489</v>
      </c>
      <c r="E231" s="4">
        <f t="shared" si="11"/>
        <v>-7.0082259213679526E-2</v>
      </c>
      <c r="F231" s="4">
        <f t="shared" si="10"/>
        <v>-2.5754530000096882E-2</v>
      </c>
      <c r="G231" s="4">
        <f>D231/(D231+Consumption!E184)</f>
        <v>0.18837119348949966</v>
      </c>
    </row>
    <row r="232" spans="1:7">
      <c r="A232" s="1">
        <v>37165</v>
      </c>
      <c r="B232" s="2">
        <v>1408.856</v>
      </c>
      <c r="C232" s="2">
        <v>316.32100000000003</v>
      </c>
      <c r="D232" s="3">
        <f t="shared" si="9"/>
        <v>1092.5349999999999</v>
      </c>
      <c r="E232" s="4">
        <f t="shared" si="11"/>
        <v>-6.898732073786687E-2</v>
      </c>
      <c r="F232" s="4">
        <f t="shared" si="10"/>
        <v>-1.1717891358484958E-2</v>
      </c>
      <c r="G232" s="4">
        <f>D232/(D232+Consumption!E185)</f>
        <v>0.18404031092073972</v>
      </c>
    </row>
    <row r="233" spans="1:7">
      <c r="A233" s="1">
        <v>37257</v>
      </c>
      <c r="B233" s="2">
        <v>1374.027</v>
      </c>
      <c r="C233" s="2">
        <v>302.66500000000002</v>
      </c>
      <c r="D233" s="3">
        <f t="shared" si="9"/>
        <v>1071.3620000000001</v>
      </c>
      <c r="E233" s="4">
        <f t="shared" si="11"/>
        <v>-5.5829976390505694E-2</v>
      </c>
      <c r="F233" s="4">
        <f t="shared" si="10"/>
        <v>-1.9379699506194104E-2</v>
      </c>
      <c r="G233" s="4">
        <f>D233/(D233+Consumption!E186)</f>
        <v>0.18092113299306359</v>
      </c>
    </row>
    <row r="234" spans="1:7">
      <c r="A234" s="1">
        <v>37347</v>
      </c>
      <c r="B234" s="2">
        <v>1357.2670000000001</v>
      </c>
      <c r="C234" s="2">
        <v>289.34699999999998</v>
      </c>
      <c r="D234" s="3">
        <f t="shared" si="9"/>
        <v>1067.92</v>
      </c>
      <c r="E234" s="4">
        <f t="shared" si="11"/>
        <v>-3.3984055924572709E-2</v>
      </c>
      <c r="F234" s="4">
        <f t="shared" si="10"/>
        <v>-3.2127329511407042E-3</v>
      </c>
      <c r="G234" s="4">
        <f>D234/(D234+Consumption!E187)</f>
        <v>0.17893238396002337</v>
      </c>
    </row>
    <row r="235" spans="1:7">
      <c r="A235" s="1">
        <v>37438</v>
      </c>
      <c r="B235" s="2">
        <v>1348.884</v>
      </c>
      <c r="C235" s="2">
        <v>278.214</v>
      </c>
      <c r="D235" s="3">
        <f t="shared" si="9"/>
        <v>1070.67</v>
      </c>
      <c r="E235" s="4">
        <f t="shared" si="11"/>
        <v>-2.0013088825529421E-2</v>
      </c>
      <c r="F235" s="4">
        <f t="shared" si="10"/>
        <v>2.5750992583714132E-3</v>
      </c>
      <c r="G235" s="4">
        <f>D235/(D235+Consumption!E188)</f>
        <v>0.17765833874594072</v>
      </c>
    </row>
    <row r="236" spans="1:7">
      <c r="A236" s="1">
        <v>37530</v>
      </c>
      <c r="B236" s="2">
        <v>1331.2149999999999</v>
      </c>
      <c r="C236" s="2">
        <v>277.71899999999999</v>
      </c>
      <c r="D236" s="3">
        <f t="shared" si="9"/>
        <v>1053.4959999999999</v>
      </c>
      <c r="E236" s="4">
        <f t="shared" si="11"/>
        <v>-1.6675969466903074E-2</v>
      </c>
      <c r="F236" s="4">
        <f t="shared" si="10"/>
        <v>-1.6040423286353595E-2</v>
      </c>
      <c r="G236" s="4">
        <f>D236/(D236+Consumption!E189)</f>
        <v>0.17407982585892512</v>
      </c>
    </row>
    <row r="237" spans="1:7">
      <c r="A237" s="1">
        <v>37622</v>
      </c>
      <c r="B237" s="2">
        <v>1332.6959999999999</v>
      </c>
      <c r="C237" s="2">
        <v>279.22300000000001</v>
      </c>
      <c r="D237" s="3">
        <f t="shared" si="9"/>
        <v>1053.473</v>
      </c>
      <c r="E237" s="4">
        <f t="shared" si="11"/>
        <v>-1.352816690388804E-2</v>
      </c>
      <c r="F237" s="4">
        <f t="shared" si="10"/>
        <v>-2.1832071502797231E-5</v>
      </c>
      <c r="G237" s="4">
        <f>D237/(D237+Consumption!E190)</f>
        <v>0.17246308646933065</v>
      </c>
    </row>
    <row r="238" spans="1:7">
      <c r="A238" s="1">
        <v>37712</v>
      </c>
      <c r="B238" s="2">
        <v>1366.8420000000001</v>
      </c>
      <c r="C238" s="2">
        <v>286.90600000000001</v>
      </c>
      <c r="D238" s="3">
        <f t="shared" si="9"/>
        <v>1079.9360000000001</v>
      </c>
      <c r="E238" s="4">
        <f t="shared" si="11"/>
        <v>8.6543939776028804E-3</v>
      </c>
      <c r="F238" s="4">
        <f t="shared" si="10"/>
        <v>2.5119770511441864E-2</v>
      </c>
      <c r="G238" s="4">
        <f>D238/(D238+Consumption!E191)</f>
        <v>0.17448407951150613</v>
      </c>
    </row>
    <row r="239" spans="1:7">
      <c r="A239" s="1">
        <v>37803</v>
      </c>
      <c r="B239" s="2">
        <v>1392.1210000000001</v>
      </c>
      <c r="C239" s="2">
        <v>287.93799999999999</v>
      </c>
      <c r="D239" s="3">
        <f t="shared" si="9"/>
        <v>1104.183</v>
      </c>
      <c r="E239" s="4">
        <f t="shared" si="11"/>
        <v>4.8113139489851062E-2</v>
      </c>
      <c r="F239" s="4">
        <f t="shared" si="10"/>
        <v>2.2452256430010521E-2</v>
      </c>
      <c r="G239" s="4">
        <f>D239/(D239+Consumption!E192)</f>
        <v>0.17399820798941729</v>
      </c>
    </row>
    <row r="240" spans="1:7">
      <c r="A240" s="1">
        <v>37895</v>
      </c>
      <c r="B240" s="2">
        <v>1411.8589999999999</v>
      </c>
      <c r="C240" s="2">
        <v>292.35399999999998</v>
      </c>
      <c r="D240" s="3">
        <f t="shared" si="9"/>
        <v>1119.5049999999999</v>
      </c>
      <c r="E240" s="4">
        <f t="shared" si="11"/>
        <v>6.2680296504988672E-2</v>
      </c>
      <c r="F240" s="4">
        <f t="shared" si="10"/>
        <v>1.387632303703271E-2</v>
      </c>
      <c r="G240" s="4">
        <f>D240/(D240+Consumption!E193)</f>
        <v>0.1745624575290424</v>
      </c>
    </row>
    <row r="241" spans="1:7">
      <c r="A241" s="1">
        <v>37987</v>
      </c>
      <c r="B241" s="2">
        <v>1401.83</v>
      </c>
      <c r="C241" s="2">
        <v>292.30200000000002</v>
      </c>
      <c r="D241" s="3">
        <f t="shared" si="9"/>
        <v>1109.5279999999998</v>
      </c>
      <c r="E241" s="4">
        <f t="shared" si="11"/>
        <v>2.740162379992855E-2</v>
      </c>
      <c r="F241" s="4">
        <f t="shared" si="10"/>
        <v>-8.911974488725008E-3</v>
      </c>
      <c r="G241" s="4">
        <f>D241/(D241+Consumption!E194)</f>
        <v>0.17067662433794931</v>
      </c>
    </row>
    <row r="242" spans="1:7">
      <c r="A242" s="1">
        <v>38078</v>
      </c>
      <c r="B242" s="2">
        <v>1445.4570000000001</v>
      </c>
      <c r="C242" s="2">
        <v>300.77699999999999</v>
      </c>
      <c r="D242" s="3">
        <f t="shared" si="9"/>
        <v>1144.68</v>
      </c>
      <c r="E242" s="4">
        <f t="shared" si="11"/>
        <v>3.6675985774097294E-2</v>
      </c>
      <c r="F242" s="4">
        <f t="shared" si="10"/>
        <v>3.1681940428723097E-2</v>
      </c>
      <c r="G242" s="4">
        <f>D242/(D242+Consumption!E195)</f>
        <v>0.17356711753157075</v>
      </c>
    </row>
    <row r="243" spans="1:7">
      <c r="A243" s="1">
        <v>38169</v>
      </c>
      <c r="B243" s="2">
        <v>1490.4949999999999</v>
      </c>
      <c r="C243" s="2">
        <v>313.98399999999998</v>
      </c>
      <c r="D243" s="3">
        <f t="shared" si="9"/>
        <v>1176.511</v>
      </c>
      <c r="E243" s="4">
        <f t="shared" si="11"/>
        <v>5.0920719425103143E-2</v>
      </c>
      <c r="F243" s="4">
        <f t="shared" si="10"/>
        <v>2.7807771604291071E-2</v>
      </c>
      <c r="G243" s="4">
        <f>D243/(D243+Consumption!E196)</f>
        <v>0.17535053135260048</v>
      </c>
    </row>
    <row r="244" spans="1:7">
      <c r="A244" s="1">
        <v>38261</v>
      </c>
      <c r="B244" s="2">
        <v>1531.693</v>
      </c>
      <c r="C244" s="2">
        <v>323.55</v>
      </c>
      <c r="D244" s="3">
        <f t="shared" si="9"/>
        <v>1208.143</v>
      </c>
      <c r="E244" s="4">
        <f t="shared" si="11"/>
        <v>8.8880136418369116E-2</v>
      </c>
      <c r="F244" s="4">
        <f t="shared" si="10"/>
        <v>2.6886276456403777E-2</v>
      </c>
      <c r="G244" s="4">
        <f>D244/(D244+Consumption!E197)</f>
        <v>0.17630849907281168</v>
      </c>
    </row>
    <row r="245" spans="1:7">
      <c r="A245" s="1">
        <v>38353</v>
      </c>
      <c r="B245" s="2">
        <v>1568.306</v>
      </c>
      <c r="C245" s="2">
        <v>337.524</v>
      </c>
      <c r="D245" s="3">
        <f t="shared" si="9"/>
        <v>1230.7820000000002</v>
      </c>
      <c r="E245" s="4">
        <f t="shared" si="11"/>
        <v>7.5219275255966805E-2</v>
      </c>
      <c r="F245" s="4">
        <f t="shared" si="10"/>
        <v>1.873867580245064E-2</v>
      </c>
      <c r="G245" s="4">
        <f>D245/(D245+Consumption!E198)</f>
        <v>0.17765196612515641</v>
      </c>
    </row>
    <row r="246" spans="1:7">
      <c r="A246" s="1">
        <v>38443</v>
      </c>
      <c r="B246" s="2">
        <v>1603.838</v>
      </c>
      <c r="C246" s="2">
        <v>344.95499999999998</v>
      </c>
      <c r="D246" s="3">
        <f t="shared" si="9"/>
        <v>1258.883</v>
      </c>
      <c r="E246" s="4">
        <f t="shared" si="11"/>
        <v>7.0013795026140913E-2</v>
      </c>
      <c r="F246" s="4">
        <f t="shared" si="10"/>
        <v>2.28318256198091E-2</v>
      </c>
      <c r="G246" s="4">
        <f>D246/(D246+Consumption!E199)</f>
        <v>0.17846299171371824</v>
      </c>
    </row>
    <row r="247" spans="1:7">
      <c r="A247" s="1">
        <v>38534</v>
      </c>
      <c r="B247" s="2">
        <v>1643.13</v>
      </c>
      <c r="C247" s="2">
        <v>355.75099999999998</v>
      </c>
      <c r="D247" s="3">
        <f t="shared" si="9"/>
        <v>1287.3790000000001</v>
      </c>
      <c r="E247" s="4">
        <f t="shared" si="11"/>
        <v>6.5584951450283702E-2</v>
      </c>
      <c r="F247" s="4">
        <f t="shared" si="10"/>
        <v>2.2635939956294662E-2</v>
      </c>
      <c r="G247" s="4">
        <f>D247/(D247+Consumption!E200)</f>
        <v>0.17875056951002979</v>
      </c>
    </row>
    <row r="248" spans="1:7">
      <c r="A248" s="1">
        <v>38626</v>
      </c>
      <c r="B248" s="2">
        <v>1668.6690000000001</v>
      </c>
      <c r="C248" s="2">
        <v>373.60300000000001</v>
      </c>
      <c r="D248" s="3">
        <f t="shared" si="9"/>
        <v>1295.066</v>
      </c>
      <c r="E248" s="4">
        <f t="shared" si="11"/>
        <v>5.2230208111590737E-2</v>
      </c>
      <c r="F248" s="4">
        <f t="shared" si="10"/>
        <v>5.9710465993308088E-3</v>
      </c>
      <c r="G248" s="4">
        <f>D248/(D248+Consumption!E201)</f>
        <v>0.17838743224722275</v>
      </c>
    </row>
    <row r="249" spans="1:7">
      <c r="A249" s="1">
        <v>38718</v>
      </c>
      <c r="B249" s="2">
        <v>1735.308</v>
      </c>
      <c r="C249" s="2">
        <v>397.60399999999998</v>
      </c>
      <c r="D249" s="3">
        <f t="shared" si="9"/>
        <v>1337.704</v>
      </c>
      <c r="E249" s="4">
        <f t="shared" si="11"/>
        <v>6.2611855112826145E-2</v>
      </c>
      <c r="F249" s="4">
        <f t="shared" si="10"/>
        <v>3.2923418574806164E-2</v>
      </c>
      <c r="G249" s="4">
        <f>D249/(D249+Consumption!E202)</f>
        <v>0.18023454808088352</v>
      </c>
    </row>
    <row r="250" spans="1:7">
      <c r="A250" s="1">
        <v>38808</v>
      </c>
      <c r="B250" s="2">
        <v>1774.4</v>
      </c>
      <c r="C250" s="2">
        <v>420.09800000000001</v>
      </c>
      <c r="D250" s="3">
        <f t="shared" si="9"/>
        <v>1354.3020000000001</v>
      </c>
      <c r="E250" s="4">
        <f t="shared" si="11"/>
        <v>5.1983914604790037E-2</v>
      </c>
      <c r="F250" s="4">
        <f t="shared" si="10"/>
        <v>1.2407827142626608E-2</v>
      </c>
      <c r="G250" s="4">
        <f>D250/(D250+Consumption!E203)</f>
        <v>0.18036631501450467</v>
      </c>
    </row>
    <row r="251" spans="1:7">
      <c r="A251" s="1">
        <v>38899</v>
      </c>
      <c r="B251" s="2">
        <v>1815.9469999999999</v>
      </c>
      <c r="C251" s="2">
        <v>435.822</v>
      </c>
      <c r="D251" s="3">
        <f t="shared" si="9"/>
        <v>1380.125</v>
      </c>
      <c r="E251" s="4">
        <f t="shared" si="11"/>
        <v>6.567927812173277E-2</v>
      </c>
      <c r="F251" s="4">
        <f t="shared" si="10"/>
        <v>1.9067386742395612E-2</v>
      </c>
      <c r="G251" s="4">
        <f>D251/(D251+Consumption!E204)</f>
        <v>0.18138643438221566</v>
      </c>
    </row>
    <row r="252" spans="1:7">
      <c r="A252" s="1">
        <v>38991</v>
      </c>
      <c r="B252" s="2">
        <v>1849.549</v>
      </c>
      <c r="C252" s="2">
        <v>447.221</v>
      </c>
      <c r="D252" s="3">
        <f t="shared" si="9"/>
        <v>1402.328</v>
      </c>
      <c r="E252" s="4">
        <f t="shared" si="11"/>
        <v>4.8309640996812467E-2</v>
      </c>
      <c r="F252" s="4">
        <f t="shared" si="10"/>
        <v>1.6087673218005596E-2</v>
      </c>
      <c r="G252" s="4">
        <f>D252/(D252+Consumption!E205)</f>
        <v>0.18260894703035571</v>
      </c>
    </row>
    <row r="253" spans="1:7">
      <c r="A253" s="1">
        <v>39083</v>
      </c>
      <c r="B253" s="2">
        <v>1892.0340000000001</v>
      </c>
      <c r="C253" s="2">
        <v>469.62900000000002</v>
      </c>
      <c r="D253" s="3">
        <f t="shared" si="9"/>
        <v>1422.4050000000002</v>
      </c>
      <c r="E253" s="4">
        <f t="shared" si="11"/>
        <v>5.0286420606334523E-2</v>
      </c>
      <c r="F253" s="4">
        <f t="shared" si="10"/>
        <v>1.4316907314123533E-2</v>
      </c>
      <c r="G253" s="4">
        <f>D253/(D253+Consumption!E206)</f>
        <v>0.18272933774465208</v>
      </c>
    </row>
    <row r="254" spans="1:7">
      <c r="A254" s="1">
        <v>39173</v>
      </c>
      <c r="B254" s="2">
        <v>1937.7180000000001</v>
      </c>
      <c r="C254" s="2">
        <v>498.11599999999999</v>
      </c>
      <c r="D254" s="3">
        <f t="shared" si="9"/>
        <v>1439.6020000000001</v>
      </c>
      <c r="E254" s="4">
        <f t="shared" si="11"/>
        <v>4.3095371796033032E-2</v>
      </c>
      <c r="F254" s="4">
        <f t="shared" si="10"/>
        <v>1.2090086859930812E-2</v>
      </c>
      <c r="G254" s="4">
        <f>D254/(D254+Consumption!E207)</f>
        <v>0.18298027372180589</v>
      </c>
    </row>
    <row r="255" spans="1:7">
      <c r="A255" s="1">
        <v>39264</v>
      </c>
      <c r="B255" s="2">
        <v>1967.377</v>
      </c>
      <c r="C255" s="2">
        <v>526.678</v>
      </c>
      <c r="D255" s="3">
        <f t="shared" si="9"/>
        <v>1440.6990000000001</v>
      </c>
      <c r="E255" s="4">
        <f t="shared" si="11"/>
        <v>2.7362357451323868E-2</v>
      </c>
      <c r="F255" s="4">
        <f t="shared" si="10"/>
        <v>7.620161683576294E-4</v>
      </c>
      <c r="G255" s="4">
        <f>D255/(D255+Consumption!E208)</f>
        <v>0.18142917985692689</v>
      </c>
    </row>
    <row r="256" spans="1:7">
      <c r="A256" s="1">
        <v>39356</v>
      </c>
      <c r="B256" s="2">
        <v>1997.123</v>
      </c>
      <c r="C256" s="2">
        <v>546.78599999999994</v>
      </c>
      <c r="D256" s="3">
        <f t="shared" si="9"/>
        <v>1450.337</v>
      </c>
      <c r="E256" s="4">
        <f t="shared" si="11"/>
        <v>1.96371638176186E-2</v>
      </c>
      <c r="F256" s="4">
        <f t="shared" si="10"/>
        <v>6.6898082111530024E-3</v>
      </c>
      <c r="G256" s="4">
        <f>D256/(D256+Consumption!E209)</f>
        <v>0.18037672813610328</v>
      </c>
    </row>
    <row r="257" spans="1:7">
      <c r="A257" s="1">
        <v>39448</v>
      </c>
      <c r="B257" s="2">
        <v>2013.6990000000001</v>
      </c>
      <c r="C257" s="2">
        <v>556.86</v>
      </c>
      <c r="D257" s="3">
        <f t="shared" si="9"/>
        <v>1456.8389999999999</v>
      </c>
      <c r="E257" s="4">
        <f t="shared" si="11"/>
        <v>1.1973448216937634E-2</v>
      </c>
      <c r="F257" s="4">
        <f t="shared" si="10"/>
        <v>4.4830959976887809E-3</v>
      </c>
      <c r="G257" s="4">
        <f>D257/(D257+Consumption!E210)</f>
        <v>0.18092556447790706</v>
      </c>
    </row>
    <row r="258" spans="1:7">
      <c r="A258" s="1">
        <v>39539</v>
      </c>
      <c r="B258" s="2">
        <v>2024.039</v>
      </c>
      <c r="C258" s="2">
        <v>571.93700000000001</v>
      </c>
      <c r="D258" s="3">
        <f t="shared" si="9"/>
        <v>1452.1019999999999</v>
      </c>
      <c r="E258" s="4">
        <f t="shared" si="11"/>
        <v>7.9149079717552324E-3</v>
      </c>
      <c r="F258" s="4">
        <f t="shared" si="10"/>
        <v>-3.2515603989185355E-3</v>
      </c>
      <c r="G258" s="4">
        <f>D258/(D258+Consumption!E211)</f>
        <v>0.17865466981206934</v>
      </c>
    </row>
    <row r="259" spans="1:7">
      <c r="A259" s="1">
        <v>39630</v>
      </c>
      <c r="B259" s="2">
        <v>2007.0070000000001</v>
      </c>
      <c r="C259" s="2">
        <v>578.83900000000006</v>
      </c>
      <c r="D259" s="3">
        <f t="shared" si="9"/>
        <v>1428.1680000000001</v>
      </c>
      <c r="E259" s="4">
        <f t="shared" si="11"/>
        <v>-1.5285412976432284E-2</v>
      </c>
      <c r="F259" s="4">
        <f t="shared" si="10"/>
        <v>-1.6482313225930235E-2</v>
      </c>
      <c r="G259" s="4">
        <f>D259/(D259+Consumption!E212)</f>
        <v>0.17624099956216421</v>
      </c>
    </row>
    <row r="260" spans="1:7">
      <c r="A260" s="1">
        <v>39722</v>
      </c>
      <c r="B260" s="2">
        <v>1918.7380000000001</v>
      </c>
      <c r="C260" s="2">
        <v>576.79100000000005</v>
      </c>
      <c r="D260" s="3">
        <f t="shared" si="9"/>
        <v>1341.9470000000001</v>
      </c>
      <c r="E260" s="4">
        <f t="shared" si="11"/>
        <v>-7.8863896422322458E-2</v>
      </c>
      <c r="F260" s="4">
        <f t="shared" si="10"/>
        <v>-6.0371748981912492E-2</v>
      </c>
      <c r="G260" s="4">
        <f>D260/(D260+Consumption!E213)</f>
        <v>0.17342419523321373</v>
      </c>
    </row>
    <row r="261" spans="1:7">
      <c r="A261" s="1">
        <v>39814</v>
      </c>
      <c r="B261" s="2">
        <v>1761.4010000000001</v>
      </c>
      <c r="C261" s="2">
        <v>527.72799999999995</v>
      </c>
      <c r="D261" s="3">
        <f t="shared" si="9"/>
        <v>1233.6730000000002</v>
      </c>
      <c r="E261" s="4">
        <f t="shared" si="11"/>
        <v>-0.1504226287134097</v>
      </c>
      <c r="F261" s="4">
        <f t="shared" si="10"/>
        <v>-8.0684259512484383E-2</v>
      </c>
      <c r="G261" s="4">
        <f>D261/(D261+Consumption!E214)</f>
        <v>0.16414090109033616</v>
      </c>
    </row>
    <row r="262" spans="1:7">
      <c r="A262" s="1">
        <v>39904</v>
      </c>
      <c r="B262" s="2">
        <v>1684.9659999999999</v>
      </c>
      <c r="C262" s="2">
        <v>473.07</v>
      </c>
      <c r="D262" s="3">
        <f t="shared" si="9"/>
        <v>1211.896</v>
      </c>
      <c r="E262" s="4">
        <f t="shared" si="11"/>
        <v>-0.15143316472571863</v>
      </c>
      <c r="F262" s="4">
        <f t="shared" si="10"/>
        <v>-1.7652165525224486E-2</v>
      </c>
      <c r="G262" s="4">
        <f>D262/(D262+Consumption!E215)</f>
        <v>0.1621992681936745</v>
      </c>
    </row>
    <row r="263" spans="1:7">
      <c r="A263" s="1">
        <v>39995</v>
      </c>
      <c r="B263" s="2">
        <v>1656.037</v>
      </c>
      <c r="C263" s="2">
        <v>429.52800000000002</v>
      </c>
      <c r="D263" s="3">
        <f t="shared" si="9"/>
        <v>1226.509</v>
      </c>
      <c r="E263" s="4">
        <f t="shared" si="11"/>
        <v>-8.6022771391120578E-2</v>
      </c>
      <c r="F263" s="4">
        <f t="shared" si="10"/>
        <v>1.2057965369965786E-2</v>
      </c>
      <c r="G263" s="4">
        <f>D263/(D263+Consumption!E216)</f>
        <v>0.16141832474759682</v>
      </c>
    </row>
    <row r="264" spans="1:7">
      <c r="A264" s="1">
        <v>40087</v>
      </c>
      <c r="B264" s="2">
        <v>1659.3230000000001</v>
      </c>
      <c r="C264" s="2">
        <v>392.94</v>
      </c>
      <c r="D264" s="3">
        <f t="shared" si="9"/>
        <v>1266.383</v>
      </c>
      <c r="E264" s="4">
        <f t="shared" si="11"/>
        <v>2.6514319434728491E-2</v>
      </c>
      <c r="F264" s="4">
        <f t="shared" si="10"/>
        <v>3.2510156876141977E-2</v>
      </c>
      <c r="G264" s="4">
        <f>D264/(D264+Consumption!E217)</f>
        <v>0.16489918084477068</v>
      </c>
    </row>
    <row r="265" spans="1:7">
      <c r="A265" s="1">
        <v>40179</v>
      </c>
      <c r="B265" s="2">
        <v>1659.963</v>
      </c>
      <c r="C265" s="2">
        <v>368.79300000000001</v>
      </c>
      <c r="D265" s="3">
        <f t="shared" si="9"/>
        <v>1291.17</v>
      </c>
      <c r="E265" s="4">
        <f t="shared" si="11"/>
        <v>6.5413203773261167E-2</v>
      </c>
      <c r="F265" s="4">
        <f t="shared" si="10"/>
        <v>1.9573067547495531E-2</v>
      </c>
      <c r="G265" s="4">
        <f>D265/(D265+Consumption!E218)</f>
        <v>0.16601508005347784</v>
      </c>
    </row>
    <row r="266" spans="1:7">
      <c r="A266" s="1">
        <v>40269</v>
      </c>
      <c r="B266" s="2">
        <v>1715.7460000000001</v>
      </c>
      <c r="C266" s="2">
        <v>382.07600000000002</v>
      </c>
      <c r="D266" s="3">
        <f t="shared" si="9"/>
        <v>1333.67</v>
      </c>
      <c r="E266" s="4">
        <f t="shared" si="11"/>
        <v>8.7370740858811524E-2</v>
      </c>
      <c r="F266" s="4">
        <f t="shared" si="10"/>
        <v>3.2915882494171954E-2</v>
      </c>
      <c r="G266" s="4">
        <f>D266/(D266+Consumption!E219)</f>
        <v>0.16914535937908887</v>
      </c>
    </row>
    <row r="267" spans="1:7">
      <c r="A267" s="1">
        <v>40360</v>
      </c>
      <c r="B267" s="2">
        <v>1762.364</v>
      </c>
      <c r="C267" s="2">
        <v>379.089</v>
      </c>
      <c r="D267" s="3">
        <f t="shared" si="9"/>
        <v>1383.2750000000001</v>
      </c>
      <c r="E267" s="4">
        <f t="shared" si="11"/>
        <v>9.2303829094357748E-2</v>
      </c>
      <c r="F267" s="4">
        <f t="shared" si="10"/>
        <v>3.7194358424497823E-2</v>
      </c>
      <c r="G267" s="4">
        <f>D267/(D267+Consumption!E220)</f>
        <v>0.17341352424279136</v>
      </c>
    </row>
    <row r="268" spans="1:7">
      <c r="A268" s="1">
        <v>40452</v>
      </c>
      <c r="B268" s="2">
        <v>1801.85</v>
      </c>
      <c r="C268" s="2">
        <v>389.17599999999999</v>
      </c>
      <c r="D268" s="3">
        <f t="shared" si="9"/>
        <v>1412.674</v>
      </c>
      <c r="E268" s="4">
        <f t="shared" si="11"/>
        <v>9.4103797331102718E-2</v>
      </c>
      <c r="F268" s="4">
        <f t="shared" si="10"/>
        <v>2.1253185375286827E-2</v>
      </c>
      <c r="G268" s="4">
        <f>D268/(D268+Consumption!E221)</f>
        <v>0.17415728120772969</v>
      </c>
    </row>
    <row r="269" spans="1:7">
      <c r="A269" s="1">
        <v>40544</v>
      </c>
      <c r="B269" s="2">
        <v>1805.1179999999999</v>
      </c>
      <c r="C269" s="2">
        <v>362.20800000000003</v>
      </c>
      <c r="D269" s="3">
        <f t="shared" si="9"/>
        <v>1442.9099999999999</v>
      </c>
      <c r="E269" s="4">
        <f t="shared" si="11"/>
        <v>8.1909317897230785E-2</v>
      </c>
      <c r="F269" s="4">
        <f t="shared" si="10"/>
        <v>2.1403381105619467E-2</v>
      </c>
      <c r="G269" s="4">
        <f>D269/(D269+Consumption!E222)</f>
        <v>0.17474737659730336</v>
      </c>
    </row>
    <row r="270" spans="1:7">
      <c r="A270" s="1">
        <v>40634</v>
      </c>
      <c r="B270" s="2">
        <v>1862.009</v>
      </c>
      <c r="C270" s="2">
        <v>392.67099999999999</v>
      </c>
      <c r="D270" s="3">
        <f t="shared" ref="D270:D298" si="12">B270-C270</f>
        <v>1469.338</v>
      </c>
      <c r="E270" s="4">
        <f t="shared" si="11"/>
        <v>6.2216840469176318E-2</v>
      </c>
      <c r="F270" s="4">
        <f t="shared" si="10"/>
        <v>1.8315764670007218E-2</v>
      </c>
      <c r="G270" s="4">
        <f>D270/(D270+Consumption!E223)</f>
        <v>0.1753072560110949</v>
      </c>
    </row>
    <row r="271" spans="1:7">
      <c r="A271" s="1">
        <v>40725</v>
      </c>
      <c r="B271" s="2">
        <v>1953.7560000000001</v>
      </c>
      <c r="C271" s="2">
        <v>421.16300000000001</v>
      </c>
      <c r="D271" s="3">
        <f t="shared" si="12"/>
        <v>1532.5930000000001</v>
      </c>
      <c r="E271" s="4">
        <f t="shared" si="11"/>
        <v>8.4887950086148745E-2</v>
      </c>
      <c r="F271" s="4">
        <f t="shared" ref="F271:F298" si="13">(D271-D270)/D270</f>
        <v>4.3049999387479332E-2</v>
      </c>
      <c r="G271" s="4">
        <f>D271/(D271+Consumption!E224)</f>
        <v>0.18007268032582427</v>
      </c>
    </row>
    <row r="272" spans="1:7">
      <c r="A272" s="1">
        <v>40817</v>
      </c>
      <c r="B272" s="2">
        <v>2008.9760000000001</v>
      </c>
      <c r="C272" s="2">
        <v>441.786</v>
      </c>
      <c r="D272" s="3">
        <f t="shared" si="12"/>
        <v>1567.19</v>
      </c>
      <c r="E272" s="4">
        <f t="shared" si="11"/>
        <v>8.6131498153038111E-2</v>
      </c>
      <c r="F272" s="4">
        <f t="shared" si="13"/>
        <v>2.2574160263031332E-2</v>
      </c>
      <c r="G272" s="4">
        <f>D272/(D272+Consumption!E225)</f>
        <v>0.18277035537352004</v>
      </c>
    </row>
    <row r="273" spans="1:7">
      <c r="A273" s="1">
        <v>40909</v>
      </c>
      <c r="B273" s="2">
        <v>2073.366</v>
      </c>
      <c r="C273" s="2">
        <v>470.09300000000002</v>
      </c>
      <c r="D273" s="3">
        <f t="shared" si="12"/>
        <v>1603.2729999999999</v>
      </c>
      <c r="E273" s="4">
        <f t="shared" ref="E273:E298" si="14">(D273-D270)/D270</f>
        <v>9.115329488517955E-2</v>
      </c>
      <c r="F273" s="4">
        <f t="shared" si="13"/>
        <v>2.3024011128197509E-2</v>
      </c>
      <c r="G273" s="4">
        <f>D273/(D273+Consumption!E226)</f>
        <v>0.18328883299152426</v>
      </c>
    </row>
    <row r="274" spans="1:7">
      <c r="A274" s="1">
        <v>41000</v>
      </c>
      <c r="B274" s="2">
        <v>2126.1709999999998</v>
      </c>
      <c r="C274" s="2">
        <v>488.08600000000001</v>
      </c>
      <c r="D274" s="3">
        <f t="shared" si="12"/>
        <v>1638.0849999999998</v>
      </c>
      <c r="E274" s="4">
        <f t="shared" si="14"/>
        <v>6.8832364495987994E-2</v>
      </c>
      <c r="F274" s="4">
        <f t="shared" si="13"/>
        <v>2.1713083174231651E-2</v>
      </c>
      <c r="G274" s="4">
        <f>D274/(D274+Consumption!E227)</f>
        <v>0.18626466767619856</v>
      </c>
    </row>
    <row r="275" spans="1:7">
      <c r="A275" s="1">
        <v>41091</v>
      </c>
      <c r="B275" s="2">
        <v>2125.9499999999998</v>
      </c>
      <c r="C275" s="2">
        <v>484.70299999999997</v>
      </c>
      <c r="D275" s="3">
        <f t="shared" si="12"/>
        <v>1641.2469999999998</v>
      </c>
      <c r="E275" s="4">
        <f t="shared" si="14"/>
        <v>4.7254640471161624E-2</v>
      </c>
      <c r="F275" s="4">
        <f t="shared" si="13"/>
        <v>1.9303027620667028E-3</v>
      </c>
      <c r="G275" s="4">
        <f>D275/(D275+Consumption!E228)</f>
        <v>0.18603343609286865</v>
      </c>
    </row>
    <row r="276" spans="1:7">
      <c r="A276" s="1">
        <v>41183</v>
      </c>
      <c r="B276" s="2">
        <v>2148.6219999999998</v>
      </c>
      <c r="C276" s="2">
        <v>474.85899999999998</v>
      </c>
      <c r="D276" s="3">
        <f t="shared" si="12"/>
        <v>1673.7629999999999</v>
      </c>
      <c r="E276" s="4">
        <f t="shared" si="14"/>
        <v>4.396631141421331E-2</v>
      </c>
      <c r="F276" s="4">
        <f t="shared" si="13"/>
        <v>1.9811765078626239E-2</v>
      </c>
      <c r="G276" s="4">
        <f>D276/(D276+Consumption!E229)</f>
        <v>0.18702915531417355</v>
      </c>
    </row>
    <row r="277" spans="1:7">
      <c r="A277" s="1">
        <v>41275</v>
      </c>
      <c r="B277" s="2">
        <v>2170.89</v>
      </c>
      <c r="C277" s="2">
        <v>462.99</v>
      </c>
      <c r="D277" s="3">
        <f t="shared" si="12"/>
        <v>1707.8999999999999</v>
      </c>
      <c r="E277" s="4">
        <f t="shared" si="14"/>
        <v>4.2619888467326214E-2</v>
      </c>
      <c r="F277" s="4">
        <f t="shared" si="13"/>
        <v>2.0395360633494675E-2</v>
      </c>
      <c r="G277" s="4">
        <f>D277/(D277+Consumption!E230)</f>
        <v>0.18855356193344369</v>
      </c>
    </row>
    <row r="278" spans="1:7">
      <c r="A278" s="1">
        <v>41365</v>
      </c>
      <c r="B278" s="2">
        <v>2180.3440000000001</v>
      </c>
      <c r="C278" s="2">
        <v>480.03</v>
      </c>
      <c r="D278" s="3">
        <f t="shared" si="12"/>
        <v>1700.3140000000001</v>
      </c>
      <c r="E278" s="4">
        <f t="shared" si="14"/>
        <v>3.5989098533005845E-2</v>
      </c>
      <c r="F278" s="4">
        <f t="shared" si="13"/>
        <v>-4.4417120440305557E-3</v>
      </c>
      <c r="G278" s="4">
        <f>D278/(D278+Consumption!E231)</f>
        <v>0.18796145688772528</v>
      </c>
    </row>
    <row r="279" spans="1:7">
      <c r="A279" s="1">
        <v>41456</v>
      </c>
      <c r="B279" s="2">
        <v>2220.723</v>
      </c>
      <c r="C279" s="2">
        <v>507.53899999999999</v>
      </c>
      <c r="D279" s="3">
        <f t="shared" si="12"/>
        <v>1713.184</v>
      </c>
      <c r="E279" s="4">
        <f t="shared" si="14"/>
        <v>2.355231893643249E-2</v>
      </c>
      <c r="F279" s="4">
        <f t="shared" si="13"/>
        <v>7.5691901613466044E-3</v>
      </c>
      <c r="G279" s="4">
        <f>D279/(D279+Consumption!E232)</f>
        <v>0.18762289869134033</v>
      </c>
    </row>
    <row r="280" spans="1:7">
      <c r="A280" s="1">
        <v>41548</v>
      </c>
      <c r="B280" s="2">
        <v>2274.02</v>
      </c>
      <c r="C280" s="2">
        <v>519.52599999999995</v>
      </c>
      <c r="D280" s="3">
        <f t="shared" si="12"/>
        <v>1754.4940000000001</v>
      </c>
      <c r="E280" s="4">
        <f t="shared" si="14"/>
        <v>2.7281456759763616E-2</v>
      </c>
      <c r="F280" s="4">
        <f t="shared" si="13"/>
        <v>2.4112996619160682E-2</v>
      </c>
      <c r="G280" s="4">
        <f>D280/(D280+Consumption!E233)</f>
        <v>0.18955819769891011</v>
      </c>
    </row>
    <row r="281" spans="1:7">
      <c r="A281" s="1">
        <v>41640</v>
      </c>
      <c r="B281" s="2">
        <v>2314.482</v>
      </c>
      <c r="C281" s="2">
        <v>546.70299999999997</v>
      </c>
      <c r="D281" s="3">
        <f t="shared" si="12"/>
        <v>1767.779</v>
      </c>
      <c r="E281" s="4">
        <f t="shared" si="14"/>
        <v>3.9677965364044471E-2</v>
      </c>
      <c r="F281" s="4">
        <f t="shared" si="13"/>
        <v>7.5719837172426091E-3</v>
      </c>
      <c r="G281" s="4">
        <f>D281/(D281+Consumption!E234)</f>
        <v>0.18935858115843668</v>
      </c>
    </row>
    <row r="282" spans="1:7">
      <c r="A282" s="1">
        <v>41730</v>
      </c>
      <c r="B282" s="2">
        <v>2376.1509999999998</v>
      </c>
      <c r="C282" s="2">
        <v>574.13099999999997</v>
      </c>
      <c r="D282" s="3">
        <f t="shared" si="12"/>
        <v>1802.02</v>
      </c>
      <c r="E282" s="4">
        <f t="shared" si="14"/>
        <v>5.1854325046229721E-2</v>
      </c>
      <c r="F282" s="4">
        <f t="shared" si="13"/>
        <v>1.9369502635793266E-2</v>
      </c>
      <c r="G282" s="4">
        <f>D282/(D282+Consumption!E235)</f>
        <v>0.18970676418173915</v>
      </c>
    </row>
    <row r="283" spans="1:7">
      <c r="A283" s="1">
        <v>41821</v>
      </c>
      <c r="B283" s="2">
        <v>2433.9870000000001</v>
      </c>
      <c r="C283" s="2">
        <v>585.21799999999996</v>
      </c>
      <c r="D283" s="3">
        <f t="shared" si="12"/>
        <v>1848.7690000000002</v>
      </c>
      <c r="E283" s="4">
        <f t="shared" si="14"/>
        <v>5.3733441094697437E-2</v>
      </c>
      <c r="F283" s="4">
        <f t="shared" si="13"/>
        <v>2.5942553356788634E-2</v>
      </c>
      <c r="G283" s="4">
        <f>D283/(D283+Consumption!E236)</f>
        <v>0.19150828945707851</v>
      </c>
    </row>
    <row r="284" spans="1:7">
      <c r="A284" s="1">
        <v>41913</v>
      </c>
      <c r="B284" s="2">
        <v>2452.556</v>
      </c>
      <c r="C284" s="2">
        <v>602.255</v>
      </c>
      <c r="D284" s="3">
        <f t="shared" si="12"/>
        <v>1850.3009999999999</v>
      </c>
      <c r="E284" s="4">
        <f t="shared" si="14"/>
        <v>4.6681174513329968E-2</v>
      </c>
      <c r="F284" s="4">
        <f t="shared" si="13"/>
        <v>8.2865950262022889E-4</v>
      </c>
      <c r="G284" s="4">
        <f>D284/(D284+Consumption!E237)</f>
        <v>0.1906506397349185</v>
      </c>
    </row>
    <row r="285" spans="1:7">
      <c r="A285" s="1">
        <v>42005</v>
      </c>
      <c r="B285" s="2">
        <v>2447.471</v>
      </c>
      <c r="C285" s="2">
        <v>588.96199999999999</v>
      </c>
      <c r="D285" s="3">
        <f t="shared" si="12"/>
        <v>1858.509</v>
      </c>
      <c r="E285" s="4">
        <f t="shared" si="14"/>
        <v>3.1347598805784638E-2</v>
      </c>
      <c r="F285" s="4">
        <f t="shared" si="13"/>
        <v>4.4360350018727134E-3</v>
      </c>
      <c r="G285" s="4">
        <f>D285/(D285+Consumption!E238)</f>
        <v>0.19162862439015874</v>
      </c>
    </row>
    <row r="286" spans="1:7">
      <c r="A286" s="1">
        <v>42095</v>
      </c>
      <c r="B286" s="2">
        <v>2457.96</v>
      </c>
      <c r="C286" s="2">
        <v>589.93399999999997</v>
      </c>
      <c r="D286" s="3">
        <f t="shared" si="12"/>
        <v>1868.0260000000001</v>
      </c>
      <c r="E286" s="4">
        <f t="shared" si="14"/>
        <v>1.0416120131828169E-2</v>
      </c>
      <c r="F286" s="4">
        <f t="shared" si="13"/>
        <v>5.1207715432102039E-3</v>
      </c>
      <c r="G286" s="4">
        <f>D286/(D286+Consumption!E239)</f>
        <v>0.19000350674325064</v>
      </c>
    </row>
    <row r="287" spans="1:7">
      <c r="A287" s="1">
        <v>42186</v>
      </c>
      <c r="B287" s="2">
        <v>2463.0050000000001</v>
      </c>
      <c r="C287" s="2">
        <v>570.87400000000002</v>
      </c>
      <c r="D287" s="3">
        <f t="shared" si="12"/>
        <v>1892.1310000000001</v>
      </c>
      <c r="E287" s="4">
        <f t="shared" si="14"/>
        <v>2.2607132569241521E-2</v>
      </c>
      <c r="F287" s="4">
        <f t="shared" si="13"/>
        <v>1.29039959829253E-2</v>
      </c>
      <c r="G287" s="4">
        <f>D287/(D287+Consumption!E240)</f>
        <v>0.19069588765712592</v>
      </c>
    </row>
    <row r="288" spans="1:7">
      <c r="A288" s="1">
        <v>42278</v>
      </c>
      <c r="B288" s="2">
        <v>2430.306</v>
      </c>
      <c r="C288" s="2">
        <v>538.97799999999995</v>
      </c>
      <c r="D288" s="3">
        <f t="shared" si="12"/>
        <v>1891.328</v>
      </c>
      <c r="E288" s="4">
        <f t="shared" si="14"/>
        <v>1.7658779161144746E-2</v>
      </c>
      <c r="F288" s="4">
        <f t="shared" si="13"/>
        <v>-4.2438922040815934E-4</v>
      </c>
      <c r="G288" s="4">
        <f>D288/(D288+Consumption!E241)</f>
        <v>0.18999955898814805</v>
      </c>
    </row>
    <row r="289" spans="1:7">
      <c r="A289" s="1">
        <v>42370</v>
      </c>
      <c r="B289" s="2">
        <v>2409.8150000000001</v>
      </c>
      <c r="C289" s="2">
        <v>531.22299999999996</v>
      </c>
      <c r="D289" s="3">
        <f t="shared" si="12"/>
        <v>1878.5920000000001</v>
      </c>
      <c r="E289" s="4">
        <f t="shared" si="14"/>
        <v>5.6562381894042319E-3</v>
      </c>
      <c r="F289" s="4">
        <f t="shared" si="13"/>
        <v>-6.7338927991336655E-3</v>
      </c>
      <c r="G289" s="4">
        <f>D289/(D289+Consumption!E242)</f>
        <v>0.18831973591417814</v>
      </c>
    </row>
    <row r="290" spans="1:7">
      <c r="A290" s="1">
        <v>42461</v>
      </c>
      <c r="B290" s="2">
        <v>2435.5830000000001</v>
      </c>
      <c r="C290" s="2">
        <v>539.70299999999997</v>
      </c>
      <c r="D290" s="3">
        <f t="shared" si="12"/>
        <v>1895.88</v>
      </c>
      <c r="E290" s="4">
        <f t="shared" si="14"/>
        <v>1.9813638696263756E-3</v>
      </c>
      <c r="F290" s="4">
        <f t="shared" si="13"/>
        <v>9.2026368684631956E-3</v>
      </c>
      <c r="G290" s="4">
        <f>D290/(D290+Consumption!E243)</f>
        <v>0.18787169189629171</v>
      </c>
    </row>
    <row r="291" spans="1:7">
      <c r="A291" s="1">
        <v>42552</v>
      </c>
      <c r="B291" s="2">
        <v>2458.442</v>
      </c>
      <c r="C291" s="2">
        <v>555.08399999999995</v>
      </c>
      <c r="D291" s="3">
        <f t="shared" si="12"/>
        <v>1903.3580000000002</v>
      </c>
      <c r="E291" s="4">
        <f t="shared" si="14"/>
        <v>6.3606101109909014E-3</v>
      </c>
      <c r="F291" s="4">
        <f t="shared" si="13"/>
        <v>3.944342468932667E-3</v>
      </c>
      <c r="G291" s="4">
        <f>D291/(D291+Consumption!E244)</f>
        <v>0.18657741563567098</v>
      </c>
    </row>
    <row r="292" spans="1:7">
      <c r="A292" s="1">
        <v>42644</v>
      </c>
      <c r="B292" s="2">
        <v>2464.67</v>
      </c>
      <c r="C292" s="2">
        <v>556.67999999999995</v>
      </c>
      <c r="D292" s="3">
        <f t="shared" si="12"/>
        <v>1907.9900000000002</v>
      </c>
      <c r="E292" s="4">
        <f t="shared" si="14"/>
        <v>1.5648954110312478E-2</v>
      </c>
      <c r="F292" s="4">
        <f t="shared" si="13"/>
        <v>2.4335936802220401E-3</v>
      </c>
      <c r="G292" s="4">
        <f>D292/(D292+Consumption!E245)</f>
        <v>0.18547762829641309</v>
      </c>
    </row>
    <row r="293" spans="1:7">
      <c r="A293" s="1">
        <v>42736</v>
      </c>
      <c r="B293" s="2">
        <v>2525.1550000000002</v>
      </c>
      <c r="C293" s="2">
        <v>577.53499999999997</v>
      </c>
      <c r="D293" s="3">
        <f t="shared" si="12"/>
        <v>1947.6200000000003</v>
      </c>
      <c r="E293" s="4">
        <f t="shared" si="14"/>
        <v>2.7290756798953642E-2</v>
      </c>
      <c r="F293" s="4">
        <f t="shared" si="13"/>
        <v>2.0770549111892675E-2</v>
      </c>
      <c r="G293" s="4">
        <f>D293/(D293+Consumption!E246)</f>
        <v>0.18689122554898494</v>
      </c>
    </row>
    <row r="294" spans="1:7">
      <c r="A294" s="1">
        <v>42826</v>
      </c>
      <c r="B294" s="2">
        <v>2576.7069999999999</v>
      </c>
      <c r="C294" s="2">
        <v>588.322</v>
      </c>
      <c r="D294" s="3">
        <f t="shared" si="12"/>
        <v>1988.3849999999998</v>
      </c>
      <c r="E294" s="4">
        <f t="shared" si="14"/>
        <v>4.4672100571726173E-2</v>
      </c>
      <c r="F294" s="4">
        <f t="shared" si="13"/>
        <v>2.0930674361528127E-2</v>
      </c>
      <c r="G294" s="4">
        <f>D294/(D294+Consumption!E247)</f>
        <v>0.18874570112380665</v>
      </c>
    </row>
    <row r="295" spans="1:7">
      <c r="A295" s="1">
        <v>42917</v>
      </c>
      <c r="B295" s="2">
        <v>2606.9870000000001</v>
      </c>
      <c r="C295" s="2">
        <v>585.30600000000004</v>
      </c>
      <c r="D295" s="3">
        <f t="shared" si="12"/>
        <v>2021.681</v>
      </c>
      <c r="E295" s="4">
        <f t="shared" si="14"/>
        <v>5.9586790287160726E-2</v>
      </c>
      <c r="F295" s="4">
        <f t="shared" si="13"/>
        <v>1.6745248027922301E-2</v>
      </c>
      <c r="G295" s="4">
        <f>D295/(D295+Consumption!E248)</f>
        <v>0.19004415698733043</v>
      </c>
    </row>
    <row r="296" spans="1:7">
      <c r="A296" s="1">
        <v>43009</v>
      </c>
      <c r="B296" s="2">
        <v>2642.5889999999999</v>
      </c>
      <c r="C296" s="2">
        <v>590.62199999999996</v>
      </c>
      <c r="D296" s="3">
        <f t="shared" si="12"/>
        <v>2051.9670000000001</v>
      </c>
      <c r="E296" s="4">
        <f t="shared" si="14"/>
        <v>5.3576673067641398E-2</v>
      </c>
      <c r="F296" s="4">
        <f t="shared" si="13"/>
        <v>1.4980602775611017E-2</v>
      </c>
      <c r="G296" s="4">
        <f>D296/(D296+Consumption!E249)</f>
        <v>0.18955141087360863</v>
      </c>
    </row>
    <row r="297" spans="1:7">
      <c r="A297" s="1">
        <v>43101</v>
      </c>
      <c r="B297" s="2">
        <v>2720.2579999999998</v>
      </c>
      <c r="C297" s="2">
        <v>614.91</v>
      </c>
      <c r="D297" s="3">
        <f t="shared" si="12"/>
        <v>2105.348</v>
      </c>
      <c r="E297" s="4">
        <f t="shared" si="14"/>
        <v>5.8823115241766664E-2</v>
      </c>
      <c r="F297" s="4">
        <f t="shared" si="13"/>
        <v>2.6014550916267101E-2</v>
      </c>
      <c r="G297" s="4">
        <f>D297/(D297+Consumption!E250)</f>
        <v>0.19247393163541787</v>
      </c>
    </row>
    <row r="298" spans="1:7">
      <c r="A298" s="1">
        <v>43191</v>
      </c>
      <c r="B298" s="2">
        <v>2791.4059999999999</v>
      </c>
      <c r="C298" s="2">
        <v>644.06299999999999</v>
      </c>
      <c r="D298" s="3">
        <f t="shared" si="12"/>
        <v>2147.3429999999998</v>
      </c>
      <c r="E298" s="4">
        <f t="shared" si="14"/>
        <v>6.2157185035621253E-2</v>
      </c>
      <c r="F298" s="4">
        <f t="shared" si="13"/>
        <v>1.994682114310788E-2</v>
      </c>
      <c r="G298" s="4">
        <f>D298/(D298+Consumption!E251)</f>
        <v>0.19316454270584341</v>
      </c>
    </row>
  </sheetData>
  <mergeCells count="1">
    <mergeCell ref="E11:F11"/>
  </mergeCells>
  <phoneticPr fontId="0" type="noConversion"/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1"/>
  <sheetViews>
    <sheetView workbookViewId="0">
      <selection activeCell="G251" sqref="G251"/>
    </sheetView>
  </sheetViews>
  <sheetFormatPr baseColWidth="10" defaultColWidth="8.83203125" defaultRowHeight="12" x14ac:dyDescent="0"/>
  <cols>
    <col min="1" max="256" width="20.6640625" customWidth="1"/>
  </cols>
  <sheetData>
    <row r="1" spans="1:7">
      <c r="A1" t="s">
        <v>0</v>
      </c>
    </row>
    <row r="2" spans="1:7">
      <c r="A2" t="s">
        <v>1</v>
      </c>
    </row>
    <row r="3" spans="1:7">
      <c r="A3" t="s">
        <v>2</v>
      </c>
    </row>
    <row r="4" spans="1:7">
      <c r="A4" t="s">
        <v>3</v>
      </c>
    </row>
    <row r="5" spans="1:7">
      <c r="A5" t="s">
        <v>4</v>
      </c>
    </row>
    <row r="6" spans="1:7">
      <c r="A6" t="s">
        <v>5</v>
      </c>
    </row>
    <row r="8" spans="1:7">
      <c r="A8" t="s">
        <v>16</v>
      </c>
      <c r="B8" t="s">
        <v>17</v>
      </c>
    </row>
    <row r="9" spans="1:7">
      <c r="A9" t="s">
        <v>18</v>
      </c>
      <c r="B9" t="s">
        <v>19</v>
      </c>
    </row>
    <row r="10" spans="1:7">
      <c r="A10" t="s">
        <v>20</v>
      </c>
      <c r="B10" t="s">
        <v>21</v>
      </c>
    </row>
    <row r="12" spans="1:7">
      <c r="A12" t="s">
        <v>10</v>
      </c>
    </row>
    <row r="13" spans="1:7">
      <c r="A13" t="s">
        <v>11</v>
      </c>
      <c r="B13" t="s">
        <v>16</v>
      </c>
      <c r="C13" t="s">
        <v>18</v>
      </c>
      <c r="D13" t="s">
        <v>29</v>
      </c>
      <c r="E13" t="s">
        <v>30</v>
      </c>
      <c r="F13" t="s">
        <v>64</v>
      </c>
      <c r="G13" t="s">
        <v>65</v>
      </c>
    </row>
    <row r="14" spans="1:7">
      <c r="A14" s="1">
        <v>21551</v>
      </c>
      <c r="B14" s="2">
        <v>51.311999999999998</v>
      </c>
      <c r="C14" s="2">
        <v>14.462999999999999</v>
      </c>
      <c r="D14" s="5">
        <v>309.46666666666664</v>
      </c>
      <c r="E14" s="7">
        <f>D14-(C14+B14)</f>
        <v>243.69166666666666</v>
      </c>
    </row>
    <row r="15" spans="1:7">
      <c r="A15" s="1">
        <v>21641</v>
      </c>
      <c r="B15" s="2">
        <v>52.170999999999999</v>
      </c>
      <c r="C15" s="2">
        <v>14.727</v>
      </c>
      <c r="D15" s="5">
        <v>315.5</v>
      </c>
      <c r="E15" s="7">
        <f t="shared" ref="E15:E78" si="0">D15-(C15+B15)</f>
        <v>248.602</v>
      </c>
      <c r="F15" s="4">
        <f>(E15-E14)/E14</f>
        <v>2.0149779434394589E-2</v>
      </c>
    </row>
    <row r="16" spans="1:7">
      <c r="A16" s="1">
        <v>21732</v>
      </c>
      <c r="B16" s="2">
        <v>53.398000000000003</v>
      </c>
      <c r="C16" s="2">
        <v>14.939</v>
      </c>
      <c r="D16" s="5">
        <v>320.73333333333335</v>
      </c>
      <c r="E16" s="7">
        <f t="shared" si="0"/>
        <v>252.39633333333336</v>
      </c>
      <c r="F16" s="4">
        <f t="shared" ref="F16:F79" si="1">(E16-E15)/E15</f>
        <v>1.5262682252489342E-2</v>
      </c>
    </row>
    <row r="17" spans="1:7">
      <c r="A17" s="1">
        <v>21824</v>
      </c>
      <c r="B17" s="2">
        <v>54.512</v>
      </c>
      <c r="C17" s="2">
        <v>15.196</v>
      </c>
      <c r="D17" s="5">
        <v>322.86666666666667</v>
      </c>
      <c r="E17" s="7">
        <f t="shared" si="0"/>
        <v>253.15866666666668</v>
      </c>
      <c r="F17" s="4">
        <f t="shared" si="1"/>
        <v>3.0203819654009093E-3</v>
      </c>
    </row>
    <row r="18" spans="1:7">
      <c r="A18" s="1">
        <v>21916</v>
      </c>
      <c r="B18" s="2">
        <v>55.463000000000001</v>
      </c>
      <c r="C18" s="2">
        <v>15.547000000000001</v>
      </c>
      <c r="D18" s="5">
        <v>326.36666666666667</v>
      </c>
      <c r="E18" s="7">
        <f t="shared" si="0"/>
        <v>255.35666666666668</v>
      </c>
      <c r="F18" s="4">
        <f t="shared" si="1"/>
        <v>8.6823020082267537E-3</v>
      </c>
      <c r="G18" s="16">
        <f>(E18-E14)/E14</f>
        <v>4.7867865814041052E-2</v>
      </c>
    </row>
    <row r="19" spans="1:7">
      <c r="A19" s="1">
        <v>22007</v>
      </c>
      <c r="B19" s="2">
        <v>56.191000000000003</v>
      </c>
      <c r="C19" s="2">
        <v>16.09</v>
      </c>
      <c r="D19" s="5">
        <v>332.2</v>
      </c>
      <c r="E19" s="7">
        <f t="shared" si="0"/>
        <v>259.91899999999998</v>
      </c>
      <c r="F19" s="4">
        <f t="shared" si="1"/>
        <v>1.7866513503987751E-2</v>
      </c>
      <c r="G19" s="16">
        <f t="shared" ref="G19:G82" si="2">(E19-E15)/E15</f>
        <v>4.5522562167641369E-2</v>
      </c>
    </row>
    <row r="20" spans="1:7">
      <c r="A20" s="1">
        <v>22098</v>
      </c>
      <c r="B20" s="2">
        <v>57.033999999999999</v>
      </c>
      <c r="C20" s="2">
        <v>15.987</v>
      </c>
      <c r="D20" s="5">
        <v>332.13333333333333</v>
      </c>
      <c r="E20" s="7">
        <f t="shared" si="0"/>
        <v>259.11233333333331</v>
      </c>
      <c r="F20" s="4">
        <f t="shared" si="1"/>
        <v>-3.1035309718284235E-3</v>
      </c>
      <c r="G20" s="16">
        <f t="shared" si="2"/>
        <v>2.6608944398294022E-2</v>
      </c>
    </row>
    <row r="21" spans="1:7">
      <c r="A21" s="1">
        <v>22190</v>
      </c>
      <c r="B21" s="2">
        <v>58.192999999999998</v>
      </c>
      <c r="C21" s="2">
        <v>16.498000000000001</v>
      </c>
      <c r="D21" s="5">
        <v>334.03333333333336</v>
      </c>
      <c r="E21" s="7">
        <f t="shared" si="0"/>
        <v>259.34233333333339</v>
      </c>
      <c r="F21" s="4">
        <f t="shared" si="1"/>
        <v>8.8764589875462655E-4</v>
      </c>
      <c r="G21" s="16">
        <f t="shared" si="2"/>
        <v>2.4426051646135136E-2</v>
      </c>
    </row>
    <row r="22" spans="1:7">
      <c r="A22" s="1">
        <v>22282</v>
      </c>
      <c r="B22" s="2">
        <v>58.795000000000002</v>
      </c>
      <c r="C22" s="2">
        <v>16.64</v>
      </c>
      <c r="D22" s="5">
        <v>334.53333333333336</v>
      </c>
      <c r="E22" s="7">
        <f t="shared" si="0"/>
        <v>259.09833333333336</v>
      </c>
      <c r="F22" s="4">
        <f t="shared" si="1"/>
        <v>-9.4084138468213108E-4</v>
      </c>
      <c r="G22" s="16">
        <f t="shared" si="2"/>
        <v>1.4652707977077841E-2</v>
      </c>
    </row>
    <row r="23" spans="1:7">
      <c r="A23" s="1">
        <v>22372</v>
      </c>
      <c r="B23" s="2">
        <v>59.975000000000001</v>
      </c>
      <c r="C23" s="2">
        <v>17.052</v>
      </c>
      <c r="D23" s="5">
        <v>339.46666666666664</v>
      </c>
      <c r="E23" s="7">
        <f t="shared" si="0"/>
        <v>262.43966666666665</v>
      </c>
      <c r="F23" s="4">
        <f t="shared" si="1"/>
        <v>1.2896004734367115E-2</v>
      </c>
      <c r="G23" s="16">
        <f t="shared" si="2"/>
        <v>9.6978930615563719E-3</v>
      </c>
    </row>
    <row r="24" spans="1:7">
      <c r="A24" s="1">
        <v>22463</v>
      </c>
      <c r="B24" s="2">
        <v>60.640999999999998</v>
      </c>
      <c r="C24" s="2">
        <v>17.222000000000001</v>
      </c>
      <c r="D24" s="5">
        <v>342.36666666666667</v>
      </c>
      <c r="E24" s="7">
        <f t="shared" si="0"/>
        <v>264.50366666666667</v>
      </c>
      <c r="F24" s="4">
        <f t="shared" si="1"/>
        <v>7.8646647673942388E-3</v>
      </c>
      <c r="G24" s="16">
        <f t="shared" si="2"/>
        <v>2.0806934444134388E-2</v>
      </c>
    </row>
    <row r="25" spans="1:7">
      <c r="A25" s="1">
        <v>22555</v>
      </c>
      <c r="B25" s="2">
        <v>61.795000000000002</v>
      </c>
      <c r="C25" s="2">
        <v>17.567</v>
      </c>
      <c r="D25" s="5">
        <v>349.6</v>
      </c>
      <c r="E25" s="7">
        <f t="shared" si="0"/>
        <v>270.23800000000006</v>
      </c>
      <c r="F25" s="4">
        <f t="shared" si="1"/>
        <v>2.1679598644505426E-2</v>
      </c>
      <c r="G25" s="16">
        <f t="shared" si="2"/>
        <v>4.2012680793854201E-2</v>
      </c>
    </row>
    <row r="26" spans="1:7">
      <c r="A26" s="1">
        <v>22647</v>
      </c>
      <c r="B26" s="2">
        <v>62.850999999999999</v>
      </c>
      <c r="C26" s="2">
        <v>18.138000000000002</v>
      </c>
      <c r="D26" s="5">
        <v>354.86666666666667</v>
      </c>
      <c r="E26" s="7">
        <f t="shared" si="0"/>
        <v>273.87766666666664</v>
      </c>
      <c r="F26" s="4">
        <f t="shared" si="1"/>
        <v>1.3468374790616362E-2</v>
      </c>
      <c r="G26" s="16">
        <f t="shared" si="2"/>
        <v>5.7041406415839352E-2</v>
      </c>
    </row>
    <row r="27" spans="1:7">
      <c r="A27" s="1">
        <v>22737</v>
      </c>
      <c r="B27" s="2">
        <v>63.865000000000002</v>
      </c>
      <c r="C27" s="2">
        <v>18.815999999999999</v>
      </c>
      <c r="D27" s="5">
        <v>360.46666666666664</v>
      </c>
      <c r="E27" s="7">
        <f t="shared" si="0"/>
        <v>277.78566666666666</v>
      </c>
      <c r="F27" s="4">
        <f t="shared" si="1"/>
        <v>1.426914449638713E-2</v>
      </c>
      <c r="G27" s="16">
        <f t="shared" si="2"/>
        <v>5.8474392209511027E-2</v>
      </c>
    </row>
    <row r="28" spans="1:7">
      <c r="A28" s="1">
        <v>22828</v>
      </c>
      <c r="B28" s="2">
        <v>64.944999999999993</v>
      </c>
      <c r="C28" s="2">
        <v>19.483000000000001</v>
      </c>
      <c r="D28" s="5">
        <v>364.36666666666667</v>
      </c>
      <c r="E28" s="7">
        <f t="shared" si="0"/>
        <v>279.93866666666668</v>
      </c>
      <c r="F28" s="4">
        <f t="shared" si="1"/>
        <v>7.7505798835313796E-3</v>
      </c>
      <c r="G28" s="16">
        <f t="shared" si="2"/>
        <v>5.8354578575470287E-2</v>
      </c>
    </row>
    <row r="29" spans="1:7">
      <c r="A29" s="1">
        <v>22920</v>
      </c>
      <c r="B29" s="2">
        <v>66.242999999999995</v>
      </c>
      <c r="C29" s="2">
        <v>20.106000000000002</v>
      </c>
      <c r="D29" s="5">
        <v>370.6</v>
      </c>
      <c r="E29" s="7">
        <f t="shared" si="0"/>
        <v>284.25100000000003</v>
      </c>
      <c r="F29" s="4">
        <f t="shared" si="1"/>
        <v>1.5404564809434529E-2</v>
      </c>
      <c r="G29" s="16">
        <f t="shared" si="2"/>
        <v>5.1854291402393352E-2</v>
      </c>
    </row>
    <row r="30" spans="1:7">
      <c r="A30" s="1">
        <v>23012</v>
      </c>
      <c r="B30" s="2">
        <v>67.114000000000004</v>
      </c>
      <c r="C30" s="2">
        <v>20.469000000000001</v>
      </c>
      <c r="D30" s="5">
        <v>374.26666666666665</v>
      </c>
      <c r="E30" s="7">
        <f t="shared" si="0"/>
        <v>286.68366666666668</v>
      </c>
      <c r="F30" s="4">
        <f t="shared" si="1"/>
        <v>8.5581639701061661E-3</v>
      </c>
      <c r="G30" s="16">
        <f t="shared" si="2"/>
        <v>4.6758102461804875E-2</v>
      </c>
    </row>
    <row r="31" spans="1:7">
      <c r="A31" s="1">
        <v>23102</v>
      </c>
      <c r="B31" s="2">
        <v>67.435000000000002</v>
      </c>
      <c r="C31" s="2">
        <v>20.76</v>
      </c>
      <c r="D31" s="5">
        <v>378.43333333333334</v>
      </c>
      <c r="E31" s="7">
        <f t="shared" si="0"/>
        <v>290.23833333333334</v>
      </c>
      <c r="F31" s="4">
        <f t="shared" si="1"/>
        <v>1.2399264694768085E-2</v>
      </c>
      <c r="G31" s="16">
        <f t="shared" si="2"/>
        <v>4.4828326875516807E-2</v>
      </c>
    </row>
    <row r="32" spans="1:7">
      <c r="A32" s="1">
        <v>23193</v>
      </c>
      <c r="B32" s="2">
        <v>68.683999999999997</v>
      </c>
      <c r="C32" s="2">
        <v>21.097000000000001</v>
      </c>
      <c r="D32" s="5">
        <v>385.4</v>
      </c>
      <c r="E32" s="7">
        <f t="shared" si="0"/>
        <v>295.61899999999997</v>
      </c>
      <c r="F32" s="4">
        <f t="shared" si="1"/>
        <v>1.8538787088771734E-2</v>
      </c>
      <c r="G32" s="16">
        <f t="shared" si="2"/>
        <v>5.6013460091257947E-2</v>
      </c>
    </row>
    <row r="33" spans="1:7">
      <c r="A33" s="1">
        <v>23285</v>
      </c>
      <c r="B33" s="2">
        <v>69.596000000000004</v>
      </c>
      <c r="C33" s="2">
        <v>21.584</v>
      </c>
      <c r="D33" s="5">
        <v>390.03333333333336</v>
      </c>
      <c r="E33" s="7">
        <f t="shared" si="0"/>
        <v>298.85333333333335</v>
      </c>
      <c r="F33" s="4">
        <f t="shared" si="1"/>
        <v>1.0940884494343672E-2</v>
      </c>
      <c r="G33" s="16">
        <f t="shared" si="2"/>
        <v>5.1371264598306841E-2</v>
      </c>
    </row>
    <row r="34" spans="1:7">
      <c r="A34" s="1">
        <v>23377</v>
      </c>
      <c r="B34" s="2">
        <v>70.616</v>
      </c>
      <c r="C34" s="2">
        <v>22.670999999999999</v>
      </c>
      <c r="D34" s="5">
        <v>399.6</v>
      </c>
      <c r="E34" s="7">
        <f t="shared" si="0"/>
        <v>306.31299999999999</v>
      </c>
      <c r="F34" s="4">
        <f t="shared" si="1"/>
        <v>2.4960961898813135E-2</v>
      </c>
      <c r="G34" s="16">
        <f t="shared" si="2"/>
        <v>6.8470358153179187E-2</v>
      </c>
    </row>
    <row r="35" spans="1:7">
      <c r="A35" s="1">
        <v>23468</v>
      </c>
      <c r="B35" s="2">
        <v>71.497</v>
      </c>
      <c r="C35" s="2">
        <v>23.736000000000001</v>
      </c>
      <c r="D35" s="5">
        <v>407.53333333333336</v>
      </c>
      <c r="E35" s="7">
        <f t="shared" si="0"/>
        <v>312.30033333333336</v>
      </c>
      <c r="F35" s="4">
        <f t="shared" si="1"/>
        <v>1.9546455205405478E-2</v>
      </c>
      <c r="G35" s="16">
        <f t="shared" si="2"/>
        <v>7.601339129336239E-2</v>
      </c>
    </row>
    <row r="36" spans="1:7">
      <c r="A36" s="1">
        <v>23559</v>
      </c>
      <c r="B36" s="2">
        <v>72.611000000000004</v>
      </c>
      <c r="C36" s="2">
        <v>24.727</v>
      </c>
      <c r="D36" s="5">
        <v>416.4</v>
      </c>
      <c r="E36" s="7">
        <f t="shared" si="0"/>
        <v>319.06199999999995</v>
      </c>
      <c r="F36" s="4">
        <f t="shared" si="1"/>
        <v>2.1651166985625799E-2</v>
      </c>
      <c r="G36" s="16">
        <f t="shared" si="2"/>
        <v>7.9301398083343716E-2</v>
      </c>
    </row>
    <row r="37" spans="1:7">
      <c r="A37" s="1">
        <v>23651</v>
      </c>
      <c r="B37" s="2">
        <v>73.870999999999995</v>
      </c>
      <c r="C37" s="2">
        <v>25.463999999999999</v>
      </c>
      <c r="D37" s="5">
        <v>419</v>
      </c>
      <c r="E37" s="7">
        <f t="shared" si="0"/>
        <v>319.66500000000002</v>
      </c>
      <c r="F37" s="4">
        <f t="shared" si="1"/>
        <v>1.8899148127952108E-3</v>
      </c>
      <c r="G37" s="16">
        <f t="shared" si="2"/>
        <v>6.9638395645578652E-2</v>
      </c>
    </row>
    <row r="38" spans="1:7">
      <c r="A38" s="1">
        <v>23743</v>
      </c>
      <c r="B38" s="2">
        <v>74.751000000000005</v>
      </c>
      <c r="C38" s="2">
        <v>26.061</v>
      </c>
      <c r="D38" s="5">
        <v>429.7</v>
      </c>
      <c r="E38" s="7">
        <f t="shared" si="0"/>
        <v>328.88799999999998</v>
      </c>
      <c r="F38" s="4">
        <f t="shared" si="1"/>
        <v>2.8852079520748145E-2</v>
      </c>
      <c r="G38" s="16">
        <f t="shared" si="2"/>
        <v>7.3699124751479661E-2</v>
      </c>
    </row>
    <row r="39" spans="1:7">
      <c r="A39" s="1">
        <v>23833</v>
      </c>
      <c r="B39" s="2">
        <v>76.061000000000007</v>
      </c>
      <c r="C39" s="2">
        <v>26.193999999999999</v>
      </c>
      <c r="D39" s="5">
        <v>436.63333333333333</v>
      </c>
      <c r="E39" s="7">
        <f t="shared" si="0"/>
        <v>334.37833333333333</v>
      </c>
      <c r="F39" s="4">
        <f t="shared" si="1"/>
        <v>1.669362619898979E-2</v>
      </c>
      <c r="G39" s="16">
        <f t="shared" si="2"/>
        <v>7.0694769244562569E-2</v>
      </c>
    </row>
    <row r="40" spans="1:7">
      <c r="A40" s="1">
        <v>23924</v>
      </c>
      <c r="B40" s="2">
        <v>77.215000000000003</v>
      </c>
      <c r="C40" s="2">
        <v>25.867999999999999</v>
      </c>
      <c r="D40" s="5">
        <v>445.8</v>
      </c>
      <c r="E40" s="7">
        <f t="shared" si="0"/>
        <v>342.71699999999998</v>
      </c>
      <c r="F40" s="4">
        <f t="shared" si="1"/>
        <v>2.4937819934505289E-2</v>
      </c>
      <c r="G40" s="16">
        <f t="shared" si="2"/>
        <v>7.4139195516858894E-2</v>
      </c>
    </row>
    <row r="41" spans="1:7">
      <c r="A41" s="1">
        <v>24016</v>
      </c>
      <c r="B41" s="2">
        <v>78.445999999999998</v>
      </c>
      <c r="C41" s="2">
        <v>26.026</v>
      </c>
      <c r="D41" s="5">
        <v>459.76666666666665</v>
      </c>
      <c r="E41" s="7">
        <f t="shared" si="0"/>
        <v>355.29466666666667</v>
      </c>
      <c r="F41" s="4">
        <f t="shared" si="1"/>
        <v>3.6699862179777158E-2</v>
      </c>
      <c r="G41" s="16">
        <f t="shared" si="2"/>
        <v>0.11145939238473605</v>
      </c>
    </row>
    <row r="42" spans="1:7">
      <c r="A42" s="1">
        <v>24108</v>
      </c>
      <c r="B42" s="2">
        <v>79.457999999999998</v>
      </c>
      <c r="C42" s="2">
        <v>26.731000000000002</v>
      </c>
      <c r="D42" s="5">
        <v>470.13333333333333</v>
      </c>
      <c r="E42" s="7">
        <f t="shared" si="0"/>
        <v>363.94433333333336</v>
      </c>
      <c r="F42" s="4">
        <f t="shared" si="1"/>
        <v>2.4345050680937202E-2</v>
      </c>
      <c r="G42" s="16">
        <f t="shared" si="2"/>
        <v>0.10659049078511039</v>
      </c>
    </row>
    <row r="43" spans="1:7">
      <c r="A43" s="1">
        <v>24198</v>
      </c>
      <c r="B43" s="2">
        <v>80.626000000000005</v>
      </c>
      <c r="C43" s="2">
        <v>28.06</v>
      </c>
      <c r="D43" s="5">
        <v>475.16666666666669</v>
      </c>
      <c r="E43" s="7">
        <f t="shared" si="0"/>
        <v>366.48066666666671</v>
      </c>
      <c r="F43" s="4">
        <f t="shared" si="1"/>
        <v>6.9690144921430632E-3</v>
      </c>
      <c r="G43" s="16">
        <f t="shared" si="2"/>
        <v>9.6006021123777097E-2</v>
      </c>
    </row>
    <row r="44" spans="1:7">
      <c r="A44" s="1">
        <v>24289</v>
      </c>
      <c r="B44" s="2">
        <v>81.728999999999999</v>
      </c>
      <c r="C44" s="2">
        <v>29.306000000000001</v>
      </c>
      <c r="D44" s="5">
        <v>484.33333333333331</v>
      </c>
      <c r="E44" s="7">
        <f t="shared" si="0"/>
        <v>373.29833333333329</v>
      </c>
      <c r="F44" s="4">
        <f t="shared" si="1"/>
        <v>1.860307319531157E-2</v>
      </c>
      <c r="G44" s="16">
        <f t="shared" si="2"/>
        <v>8.9232029147469499E-2</v>
      </c>
    </row>
    <row r="45" spans="1:7">
      <c r="A45" s="1">
        <v>24381</v>
      </c>
      <c r="B45" s="2">
        <v>83.088999999999999</v>
      </c>
      <c r="C45" s="2">
        <v>30.616</v>
      </c>
      <c r="D45" s="5">
        <v>490.06666666666666</v>
      </c>
      <c r="E45" s="7">
        <f t="shared" si="0"/>
        <v>376.36166666666668</v>
      </c>
      <c r="F45" s="4">
        <f t="shared" si="1"/>
        <v>8.2061264672135953E-3</v>
      </c>
      <c r="G45" s="16">
        <f t="shared" si="2"/>
        <v>5.9294444798871193E-2</v>
      </c>
    </row>
    <row r="46" spans="1:7">
      <c r="A46" s="1">
        <v>24473</v>
      </c>
      <c r="B46" s="2">
        <v>84.072000000000003</v>
      </c>
      <c r="C46" s="2">
        <v>31.193000000000001</v>
      </c>
      <c r="D46" s="5">
        <v>494.33333333333331</v>
      </c>
      <c r="E46" s="7">
        <f t="shared" si="0"/>
        <v>379.06833333333333</v>
      </c>
      <c r="F46" s="4">
        <f t="shared" si="1"/>
        <v>7.1916640465509215E-3</v>
      </c>
      <c r="G46" s="16">
        <f t="shared" si="2"/>
        <v>4.1555805695559576E-2</v>
      </c>
    </row>
    <row r="47" spans="1:7">
      <c r="A47" s="1">
        <v>24563</v>
      </c>
      <c r="B47" s="2">
        <v>85.602999999999994</v>
      </c>
      <c r="C47" s="2">
        <v>31.664999999999999</v>
      </c>
      <c r="D47" s="5">
        <v>503.43333333333334</v>
      </c>
      <c r="E47" s="7">
        <f t="shared" si="0"/>
        <v>386.16533333333336</v>
      </c>
      <c r="F47" s="4">
        <f t="shared" si="1"/>
        <v>1.872221806974126E-2</v>
      </c>
      <c r="G47" s="16">
        <f t="shared" si="2"/>
        <v>5.3712701534050881E-2</v>
      </c>
    </row>
    <row r="48" spans="1:7">
      <c r="A48" s="1">
        <v>24654</v>
      </c>
      <c r="B48" s="2">
        <v>86.891999999999996</v>
      </c>
      <c r="C48" s="2">
        <v>32.134999999999998</v>
      </c>
      <c r="D48" s="5">
        <v>510.7</v>
      </c>
      <c r="E48" s="7">
        <f t="shared" si="0"/>
        <v>391.673</v>
      </c>
      <c r="F48" s="4">
        <f t="shared" si="1"/>
        <v>1.426245753114375E-2</v>
      </c>
      <c r="G48" s="16">
        <f t="shared" si="2"/>
        <v>4.9222471749583795E-2</v>
      </c>
    </row>
    <row r="49" spans="1:7">
      <c r="A49" s="1">
        <v>24746</v>
      </c>
      <c r="B49" s="2">
        <v>88.808000000000007</v>
      </c>
      <c r="C49" s="2">
        <v>32.720999999999997</v>
      </c>
      <c r="D49" s="5">
        <v>518.23333333333335</v>
      </c>
      <c r="E49" s="7">
        <f t="shared" si="0"/>
        <v>396.70433333333335</v>
      </c>
      <c r="F49" s="4">
        <f t="shared" si="1"/>
        <v>1.2845749728302309E-2</v>
      </c>
      <c r="G49" s="16">
        <f t="shared" si="2"/>
        <v>5.4050846481885788E-2</v>
      </c>
    </row>
    <row r="50" spans="1:7">
      <c r="A50" s="1">
        <v>24838</v>
      </c>
      <c r="B50" s="2">
        <v>90.471999999999994</v>
      </c>
      <c r="C50" s="2">
        <v>34.128</v>
      </c>
      <c r="D50" s="5">
        <v>536.26666666666665</v>
      </c>
      <c r="E50" s="7">
        <f t="shared" si="0"/>
        <v>411.66666666666663</v>
      </c>
      <c r="F50" s="4">
        <f t="shared" si="1"/>
        <v>3.771658657623253E-2</v>
      </c>
      <c r="G50" s="16">
        <f t="shared" si="2"/>
        <v>8.5995928614453779E-2</v>
      </c>
    </row>
    <row r="51" spans="1:7">
      <c r="A51" s="1">
        <v>24929</v>
      </c>
      <c r="B51" s="2">
        <v>91.498999999999995</v>
      </c>
      <c r="C51" s="2">
        <v>35.947000000000003</v>
      </c>
      <c r="D51" s="5">
        <v>550.0333333333333</v>
      </c>
      <c r="E51" s="7">
        <f t="shared" si="0"/>
        <v>422.58733333333328</v>
      </c>
      <c r="F51" s="4">
        <f t="shared" si="1"/>
        <v>2.6527935222672022E-2</v>
      </c>
      <c r="G51" s="16">
        <f t="shared" si="2"/>
        <v>9.4317114603761881E-2</v>
      </c>
    </row>
    <row r="52" spans="1:7">
      <c r="A52" s="1">
        <v>25020</v>
      </c>
      <c r="B52" s="2">
        <v>93.456000000000003</v>
      </c>
      <c r="C52" s="2">
        <v>37.326000000000001</v>
      </c>
      <c r="D52" s="5">
        <v>566.13333333333333</v>
      </c>
      <c r="E52" s="7">
        <f t="shared" si="0"/>
        <v>435.35133333333329</v>
      </c>
      <c r="F52" s="4">
        <f t="shared" si="1"/>
        <v>3.0204407451871911E-2</v>
      </c>
      <c r="G52" s="16">
        <f t="shared" si="2"/>
        <v>0.11151734567696339</v>
      </c>
    </row>
    <row r="53" spans="1:7">
      <c r="A53" s="1">
        <v>25112</v>
      </c>
      <c r="B53" s="2">
        <v>95.566000000000003</v>
      </c>
      <c r="C53" s="2">
        <v>38.902999999999999</v>
      </c>
      <c r="D53" s="5">
        <v>574.93333333333328</v>
      </c>
      <c r="E53" s="7">
        <f t="shared" si="0"/>
        <v>440.46433333333329</v>
      </c>
      <c r="F53" s="4">
        <f t="shared" si="1"/>
        <v>1.1744537362161135E-2</v>
      </c>
      <c r="G53" s="16">
        <f t="shared" si="2"/>
        <v>0.11030885302488067</v>
      </c>
    </row>
    <row r="54" spans="1:7">
      <c r="A54" s="1">
        <v>25204</v>
      </c>
      <c r="B54" s="2">
        <v>97.712000000000003</v>
      </c>
      <c r="C54" s="2">
        <v>40.26</v>
      </c>
      <c r="D54" s="5">
        <v>587.0333333333333</v>
      </c>
      <c r="E54" s="7">
        <f t="shared" si="0"/>
        <v>449.06133333333332</v>
      </c>
      <c r="F54" s="4">
        <f t="shared" si="1"/>
        <v>1.9518038918020689E-2</v>
      </c>
      <c r="G54" s="16">
        <f t="shared" si="2"/>
        <v>9.0837246963562823E-2</v>
      </c>
    </row>
    <row r="55" spans="1:7">
      <c r="A55" s="1">
        <v>25294</v>
      </c>
      <c r="B55" s="2">
        <v>99.524000000000001</v>
      </c>
      <c r="C55" s="2">
        <v>41.601999999999997</v>
      </c>
      <c r="D55" s="5">
        <v>598.36666666666667</v>
      </c>
      <c r="E55" s="7">
        <f t="shared" si="0"/>
        <v>457.2406666666667</v>
      </c>
      <c r="F55" s="4">
        <f t="shared" si="1"/>
        <v>1.8214289955937813E-2</v>
      </c>
      <c r="G55" s="16">
        <f t="shared" si="2"/>
        <v>8.2002773391220335E-2</v>
      </c>
    </row>
    <row r="56" spans="1:7">
      <c r="A56" s="1">
        <v>25385</v>
      </c>
      <c r="B56" s="2">
        <v>102.19799999999999</v>
      </c>
      <c r="C56" s="2">
        <v>42.540999999999997</v>
      </c>
      <c r="D56" s="5">
        <v>608.6</v>
      </c>
      <c r="E56" s="7">
        <f t="shared" si="0"/>
        <v>463.86100000000005</v>
      </c>
      <c r="F56" s="4">
        <f t="shared" si="1"/>
        <v>1.4478881289357497E-2</v>
      </c>
      <c r="G56" s="16">
        <f t="shared" si="2"/>
        <v>6.5486572530691914E-2</v>
      </c>
    </row>
    <row r="57" spans="1:7">
      <c r="A57" s="1">
        <v>25477</v>
      </c>
      <c r="B57" s="2">
        <v>104.494</v>
      </c>
      <c r="C57" s="2">
        <v>43.831000000000003</v>
      </c>
      <c r="D57" s="5">
        <v>620.6</v>
      </c>
      <c r="E57" s="7">
        <f t="shared" si="0"/>
        <v>472.27500000000003</v>
      </c>
      <c r="F57" s="4">
        <f t="shared" si="1"/>
        <v>1.8139054587473374E-2</v>
      </c>
      <c r="G57" s="16">
        <f t="shared" si="2"/>
        <v>7.2220754915456833E-2</v>
      </c>
    </row>
    <row r="58" spans="1:7">
      <c r="A58" s="1">
        <v>25569</v>
      </c>
      <c r="B58" s="2">
        <v>106.212</v>
      </c>
      <c r="C58" s="2">
        <v>45.473999999999997</v>
      </c>
      <c r="D58" s="5">
        <v>631.66666666666663</v>
      </c>
      <c r="E58" s="7">
        <f t="shared" si="0"/>
        <v>479.98066666666659</v>
      </c>
      <c r="F58" s="4">
        <f t="shared" si="1"/>
        <v>1.6316058793428741E-2</v>
      </c>
      <c r="G58" s="16">
        <f t="shared" si="2"/>
        <v>6.8853252413924024E-2</v>
      </c>
    </row>
    <row r="59" spans="1:7">
      <c r="A59" s="1">
        <v>25659</v>
      </c>
      <c r="B59" s="2">
        <v>107.93899999999999</v>
      </c>
      <c r="C59" s="2">
        <v>46.652999999999999</v>
      </c>
      <c r="D59" s="5">
        <v>641.56666666666672</v>
      </c>
      <c r="E59" s="7">
        <f t="shared" si="0"/>
        <v>486.97466666666674</v>
      </c>
      <c r="F59" s="4">
        <f t="shared" si="1"/>
        <v>1.4571420237759874E-2</v>
      </c>
      <c r="G59" s="16">
        <f t="shared" si="2"/>
        <v>6.5029211458298472E-2</v>
      </c>
    </row>
    <row r="60" spans="1:7">
      <c r="A60" s="1">
        <v>25750</v>
      </c>
      <c r="B60" s="2">
        <v>110.471</v>
      </c>
      <c r="C60" s="2">
        <v>48.271999999999998</v>
      </c>
      <c r="D60" s="5">
        <v>653.5</v>
      </c>
      <c r="E60" s="7">
        <f t="shared" si="0"/>
        <v>494.75700000000001</v>
      </c>
      <c r="F60" s="4">
        <f t="shared" si="1"/>
        <v>1.5980981899126723E-2</v>
      </c>
      <c r="G60" s="16">
        <f t="shared" si="2"/>
        <v>6.6606160035010395E-2</v>
      </c>
    </row>
    <row r="61" spans="1:7">
      <c r="A61" s="1">
        <v>25842</v>
      </c>
      <c r="B61" s="2">
        <v>113.065</v>
      </c>
      <c r="C61" s="2">
        <v>50.255000000000003</v>
      </c>
      <c r="D61" s="5">
        <v>660.16666666666663</v>
      </c>
      <c r="E61" s="7">
        <f t="shared" si="0"/>
        <v>496.84666666666664</v>
      </c>
      <c r="F61" s="4">
        <f t="shared" si="1"/>
        <v>4.2236222361010161E-3</v>
      </c>
      <c r="G61" s="16">
        <f t="shared" si="2"/>
        <v>5.2028302719107723E-2</v>
      </c>
    </row>
    <row r="62" spans="1:7">
      <c r="A62" s="1">
        <v>25934</v>
      </c>
      <c r="B62" s="2">
        <v>115.84099999999999</v>
      </c>
      <c r="C62" s="2">
        <v>51.256</v>
      </c>
      <c r="D62" s="5">
        <v>679.16666666666663</v>
      </c>
      <c r="E62" s="7">
        <f t="shared" si="0"/>
        <v>512.06966666666665</v>
      </c>
      <c r="F62" s="4">
        <f t="shared" si="1"/>
        <v>3.0639231419485585E-2</v>
      </c>
      <c r="G62" s="16">
        <f t="shared" si="2"/>
        <v>6.6854776095148408E-2</v>
      </c>
    </row>
    <row r="63" spans="1:7">
      <c r="A63" s="1">
        <v>26024</v>
      </c>
      <c r="B63" s="2">
        <v>118.63200000000001</v>
      </c>
      <c r="C63" s="2">
        <v>52.881999999999998</v>
      </c>
      <c r="D63" s="5">
        <v>693.23333333333335</v>
      </c>
      <c r="E63" s="7">
        <f t="shared" si="0"/>
        <v>521.71933333333334</v>
      </c>
      <c r="F63" s="4">
        <f t="shared" si="1"/>
        <v>1.8844441088419654E-2</v>
      </c>
      <c r="G63" s="16">
        <f t="shared" si="2"/>
        <v>7.1347996199665281E-2</v>
      </c>
    </row>
    <row r="64" spans="1:7">
      <c r="A64" s="1">
        <v>26115</v>
      </c>
      <c r="B64" s="2">
        <v>121.301</v>
      </c>
      <c r="C64" s="2">
        <v>54.631999999999998</v>
      </c>
      <c r="D64" s="5">
        <v>705.6</v>
      </c>
      <c r="E64" s="7">
        <f t="shared" si="0"/>
        <v>529.66700000000003</v>
      </c>
      <c r="F64" s="4">
        <f t="shared" si="1"/>
        <v>1.5233605808487115E-2</v>
      </c>
      <c r="G64" s="16">
        <f t="shared" si="2"/>
        <v>7.0559891017206472E-2</v>
      </c>
    </row>
    <row r="65" spans="1:7">
      <c r="A65" s="1">
        <v>26207</v>
      </c>
      <c r="B65" s="2">
        <v>124.148</v>
      </c>
      <c r="C65" s="2">
        <v>56.13</v>
      </c>
      <c r="D65" s="5">
        <v>721.7</v>
      </c>
      <c r="E65" s="7">
        <f t="shared" si="0"/>
        <v>541.42200000000003</v>
      </c>
      <c r="F65" s="4">
        <f t="shared" si="1"/>
        <v>2.2193189305733593E-2</v>
      </c>
      <c r="G65" s="16">
        <f t="shared" si="2"/>
        <v>8.9716478591651466E-2</v>
      </c>
    </row>
    <row r="66" spans="1:7">
      <c r="A66" s="1">
        <v>26299</v>
      </c>
      <c r="B66" s="2">
        <v>126.807</v>
      </c>
      <c r="C66" s="2">
        <v>57.619</v>
      </c>
      <c r="D66" s="5">
        <v>738.9666666666667</v>
      </c>
      <c r="E66" s="7">
        <f t="shared" si="0"/>
        <v>554.54066666666677</v>
      </c>
      <c r="F66" s="4">
        <f t="shared" si="1"/>
        <v>2.4230021437375539E-2</v>
      </c>
      <c r="G66" s="16">
        <f t="shared" si="2"/>
        <v>8.2939886434723636E-2</v>
      </c>
    </row>
    <row r="67" spans="1:7">
      <c r="A67" s="1">
        <v>26390</v>
      </c>
      <c r="B67" s="2">
        <v>129.57599999999999</v>
      </c>
      <c r="C67" s="2">
        <v>59.036999999999999</v>
      </c>
      <c r="D67" s="5">
        <v>757.36666666666667</v>
      </c>
      <c r="E67" s="7">
        <f t="shared" si="0"/>
        <v>568.75366666666673</v>
      </c>
      <c r="F67" s="4">
        <f t="shared" si="1"/>
        <v>2.5630221288249308E-2</v>
      </c>
      <c r="G67" s="16">
        <f t="shared" si="2"/>
        <v>9.015255967768121E-2</v>
      </c>
    </row>
    <row r="68" spans="1:7">
      <c r="A68" s="1">
        <v>26481</v>
      </c>
      <c r="B68" s="2">
        <v>132.238</v>
      </c>
      <c r="C68" s="2">
        <v>60.636000000000003</v>
      </c>
      <c r="D68" s="5">
        <v>775.76666666666665</v>
      </c>
      <c r="E68" s="7">
        <f t="shared" si="0"/>
        <v>582.89266666666663</v>
      </c>
      <c r="F68" s="4">
        <f t="shared" si="1"/>
        <v>2.4859619952633086E-2</v>
      </c>
      <c r="G68" s="16">
        <f t="shared" si="2"/>
        <v>0.10048892354378618</v>
      </c>
    </row>
    <row r="69" spans="1:7">
      <c r="A69" s="1">
        <v>26573</v>
      </c>
      <c r="B69" s="2">
        <v>136.119</v>
      </c>
      <c r="C69" s="2">
        <v>62.078000000000003</v>
      </c>
      <c r="D69" s="5">
        <v>800.5</v>
      </c>
      <c r="E69" s="7">
        <f t="shared" si="0"/>
        <v>602.303</v>
      </c>
      <c r="F69" s="4">
        <f t="shared" si="1"/>
        <v>3.3300012924048973E-2</v>
      </c>
      <c r="G69" s="16">
        <f t="shared" si="2"/>
        <v>0.11244648351932499</v>
      </c>
    </row>
    <row r="70" spans="1:7">
      <c r="A70" s="1">
        <v>26665</v>
      </c>
      <c r="B70" s="2">
        <v>138.56</v>
      </c>
      <c r="C70" s="2">
        <v>64.444999999999993</v>
      </c>
      <c r="D70" s="5">
        <v>825.0333333333333</v>
      </c>
      <c r="E70" s="7">
        <f t="shared" si="0"/>
        <v>622.02833333333331</v>
      </c>
      <c r="F70" s="4">
        <f t="shared" si="1"/>
        <v>3.2749850711906316E-2</v>
      </c>
      <c r="G70" s="16">
        <f t="shared" si="2"/>
        <v>0.12170012178247197</v>
      </c>
    </row>
    <row r="71" spans="1:7">
      <c r="A71" s="1">
        <v>26755</v>
      </c>
      <c r="B71" s="2">
        <v>141.79400000000001</v>
      </c>
      <c r="C71" s="2">
        <v>66.478999999999999</v>
      </c>
      <c r="D71" s="5">
        <v>840.5333333333333</v>
      </c>
      <c r="E71" s="7">
        <f t="shared" si="0"/>
        <v>632.26033333333328</v>
      </c>
      <c r="F71" s="4">
        <f t="shared" si="1"/>
        <v>1.6449411468395018E-2</v>
      </c>
      <c r="G71" s="16">
        <f t="shared" si="2"/>
        <v>0.11165935340490091</v>
      </c>
    </row>
    <row r="72" spans="1:7">
      <c r="A72" s="1">
        <v>26846</v>
      </c>
      <c r="B72" s="2">
        <v>145.31700000000001</v>
      </c>
      <c r="C72" s="2">
        <v>68.055000000000007</v>
      </c>
      <c r="D72" s="5">
        <v>858.86666666666667</v>
      </c>
      <c r="E72" s="7">
        <f t="shared" si="0"/>
        <v>645.49466666666672</v>
      </c>
      <c r="F72" s="4">
        <f t="shared" si="1"/>
        <v>2.0931778629161891E-2</v>
      </c>
      <c r="G72" s="16">
        <f t="shared" si="2"/>
        <v>0.10739884644285586</v>
      </c>
    </row>
    <row r="73" spans="1:7">
      <c r="A73" s="1">
        <v>26938</v>
      </c>
      <c r="B73" s="2">
        <v>148.27000000000001</v>
      </c>
      <c r="C73" s="2">
        <v>69.721999999999994</v>
      </c>
      <c r="D73" s="5">
        <v>873.9</v>
      </c>
      <c r="E73" s="7">
        <f t="shared" si="0"/>
        <v>655.9079999999999</v>
      </c>
      <c r="F73" s="4">
        <f t="shared" si="1"/>
        <v>1.6132330553724972E-2</v>
      </c>
      <c r="G73" s="16">
        <f t="shared" si="2"/>
        <v>8.9000054789698718E-2</v>
      </c>
    </row>
    <row r="74" spans="1:7">
      <c r="A74" s="1">
        <v>27030</v>
      </c>
      <c r="B74" s="2">
        <v>151.489</v>
      </c>
      <c r="C74" s="2">
        <v>71.856999999999999</v>
      </c>
      <c r="D74" s="5">
        <v>891.86666666666667</v>
      </c>
      <c r="E74" s="7">
        <f t="shared" si="0"/>
        <v>668.52066666666667</v>
      </c>
      <c r="F74" s="4">
        <f t="shared" si="1"/>
        <v>1.9229322811532671E-2</v>
      </c>
      <c r="G74" s="16">
        <f t="shared" si="2"/>
        <v>7.4743111916123914E-2</v>
      </c>
    </row>
    <row r="75" spans="1:7">
      <c r="A75" s="1">
        <v>27120</v>
      </c>
      <c r="B75" s="2">
        <v>156.434</v>
      </c>
      <c r="C75" s="2">
        <v>74.611999999999995</v>
      </c>
      <c r="D75" s="5">
        <v>920.4</v>
      </c>
      <c r="E75" s="7">
        <f t="shared" si="0"/>
        <v>689.35400000000004</v>
      </c>
      <c r="F75" s="4">
        <f t="shared" si="1"/>
        <v>3.1163334766015766E-2</v>
      </c>
      <c r="G75" s="16">
        <f t="shared" si="2"/>
        <v>9.0300883444108887E-2</v>
      </c>
    </row>
    <row r="76" spans="1:7">
      <c r="A76" s="1">
        <v>27211</v>
      </c>
      <c r="B76" s="2">
        <v>160.79400000000001</v>
      </c>
      <c r="C76" s="2">
        <v>77.426000000000002</v>
      </c>
      <c r="D76" s="5">
        <v>949.26666666666665</v>
      </c>
      <c r="E76" s="7">
        <f t="shared" si="0"/>
        <v>711.04666666666662</v>
      </c>
      <c r="F76" s="4">
        <f t="shared" si="1"/>
        <v>3.1468108789775039E-2</v>
      </c>
      <c r="G76" s="16">
        <f t="shared" si="2"/>
        <v>0.10155312411566515</v>
      </c>
    </row>
    <row r="77" spans="1:7">
      <c r="A77" s="1">
        <v>27303</v>
      </c>
      <c r="B77" s="2">
        <v>165.59899999999999</v>
      </c>
      <c r="C77" s="2">
        <v>80.436000000000007</v>
      </c>
      <c r="D77" s="5">
        <v>959.06666666666672</v>
      </c>
      <c r="E77" s="7">
        <f t="shared" si="0"/>
        <v>713.03166666666675</v>
      </c>
      <c r="F77" s="4">
        <f t="shared" si="1"/>
        <v>2.7916592441191777E-3</v>
      </c>
      <c r="G77" s="16">
        <f t="shared" si="2"/>
        <v>8.709097414068262E-2</v>
      </c>
    </row>
    <row r="78" spans="1:7">
      <c r="A78" s="1">
        <v>27395</v>
      </c>
      <c r="B78" s="2">
        <v>169.97</v>
      </c>
      <c r="C78" s="2">
        <v>84.534000000000006</v>
      </c>
      <c r="D78" s="5">
        <v>985.2</v>
      </c>
      <c r="E78" s="7">
        <f t="shared" si="0"/>
        <v>730.69600000000003</v>
      </c>
      <c r="F78" s="4">
        <f t="shared" si="1"/>
        <v>2.4773560781545381E-2</v>
      </c>
      <c r="G78" s="16">
        <f t="shared" si="2"/>
        <v>9.3004354889053578E-2</v>
      </c>
    </row>
    <row r="79" spans="1:7">
      <c r="A79" s="1">
        <v>27485</v>
      </c>
      <c r="B79" s="2">
        <v>174.89699999999999</v>
      </c>
      <c r="C79" s="2">
        <v>87.718999999999994</v>
      </c>
      <c r="D79" s="5">
        <v>1013.5666666666667</v>
      </c>
      <c r="E79" s="7">
        <f t="shared" ref="E79:E142" si="3">D79-(C79+B79)</f>
        <v>750.95066666666673</v>
      </c>
      <c r="F79" s="4">
        <f t="shared" si="1"/>
        <v>2.7719690085434581E-2</v>
      </c>
      <c r="G79" s="16">
        <f t="shared" si="2"/>
        <v>8.9354187640409269E-2</v>
      </c>
    </row>
    <row r="80" spans="1:7">
      <c r="A80" s="1">
        <v>27576</v>
      </c>
      <c r="B80" s="2">
        <v>178.72</v>
      </c>
      <c r="C80" s="2">
        <v>89.522999999999996</v>
      </c>
      <c r="D80" s="5">
        <v>1047.2</v>
      </c>
      <c r="E80" s="7">
        <f t="shared" si="3"/>
        <v>778.95700000000011</v>
      </c>
      <c r="F80" s="4">
        <f t="shared" ref="F80:F143" si="4">(E80-E79)/E79</f>
        <v>3.7294504920873682E-2</v>
      </c>
      <c r="G80" s="16">
        <f t="shared" si="2"/>
        <v>9.5507561622772283E-2</v>
      </c>
    </row>
    <row r="81" spans="1:7">
      <c r="A81" s="1">
        <v>27668</v>
      </c>
      <c r="B81" s="2">
        <v>182.518</v>
      </c>
      <c r="C81" s="2">
        <v>94.224000000000004</v>
      </c>
      <c r="D81" s="5">
        <v>1076.2666666666667</v>
      </c>
      <c r="E81" s="7">
        <f t="shared" si="3"/>
        <v>799.52466666666669</v>
      </c>
      <c r="F81" s="4">
        <f t="shared" si="4"/>
        <v>2.6404110453679189E-2</v>
      </c>
      <c r="G81" s="16">
        <f t="shared" si="2"/>
        <v>0.12130316792849302</v>
      </c>
    </row>
    <row r="82" spans="1:7">
      <c r="A82" s="1">
        <v>27760</v>
      </c>
      <c r="B82" s="2">
        <v>186.96199999999999</v>
      </c>
      <c r="C82" s="2">
        <v>97.328000000000003</v>
      </c>
      <c r="D82" s="5">
        <v>1109.9000000000001</v>
      </c>
      <c r="E82" s="7">
        <f t="shared" si="3"/>
        <v>825.61000000000013</v>
      </c>
      <c r="F82" s="4">
        <f t="shared" si="4"/>
        <v>3.2626051979217779E-2</v>
      </c>
      <c r="G82" s="16">
        <f t="shared" si="2"/>
        <v>0.12989533266912656</v>
      </c>
    </row>
    <row r="83" spans="1:7">
      <c r="A83" s="1">
        <v>27851</v>
      </c>
      <c r="B83" s="2">
        <v>190.90100000000001</v>
      </c>
      <c r="C83" s="2">
        <v>100.33799999999999</v>
      </c>
      <c r="D83" s="5">
        <v>1129.5333333333333</v>
      </c>
      <c r="E83" s="7">
        <f t="shared" si="3"/>
        <v>838.29433333333327</v>
      </c>
      <c r="F83" s="4">
        <f t="shared" si="4"/>
        <v>1.5363589749800925E-2</v>
      </c>
      <c r="G83" s="16">
        <f t="shared" ref="G83:G146" si="5">(E83-E79)/E79</f>
        <v>0.11631079183186449</v>
      </c>
    </row>
    <row r="84" spans="1:7">
      <c r="A84" s="1">
        <v>27942</v>
      </c>
      <c r="B84" s="2">
        <v>196.50299999999999</v>
      </c>
      <c r="C84" s="2">
        <v>103.355</v>
      </c>
      <c r="D84" s="5">
        <v>1158.8</v>
      </c>
      <c r="E84" s="7">
        <f t="shared" si="3"/>
        <v>858.94200000000001</v>
      </c>
      <c r="F84" s="4">
        <f t="shared" si="4"/>
        <v>2.4630569294873842E-2</v>
      </c>
      <c r="G84" s="16">
        <f t="shared" si="5"/>
        <v>0.10268217629471189</v>
      </c>
    </row>
    <row r="85" spans="1:7">
      <c r="A85" s="1">
        <v>28034</v>
      </c>
      <c r="B85" s="2">
        <v>204.28700000000001</v>
      </c>
      <c r="C85" s="2">
        <v>106.375</v>
      </c>
      <c r="D85" s="5">
        <v>1192.4333333333334</v>
      </c>
      <c r="E85" s="7">
        <f t="shared" si="3"/>
        <v>881.77133333333336</v>
      </c>
      <c r="F85" s="4">
        <f t="shared" si="4"/>
        <v>2.6578434089069288E-2</v>
      </c>
      <c r="G85" s="16">
        <f t="shared" si="5"/>
        <v>0.10286945493447357</v>
      </c>
    </row>
    <row r="86" spans="1:7">
      <c r="A86" s="1">
        <v>28126</v>
      </c>
      <c r="B86" s="2">
        <v>210.16200000000001</v>
      </c>
      <c r="C86" s="2">
        <v>109.72</v>
      </c>
      <c r="D86" s="5">
        <v>1228.2</v>
      </c>
      <c r="E86" s="7">
        <f t="shared" si="3"/>
        <v>908.31799999999998</v>
      </c>
      <c r="F86" s="4">
        <f t="shared" si="4"/>
        <v>3.0106066803411567E-2</v>
      </c>
      <c r="G86" s="16">
        <f t="shared" si="5"/>
        <v>0.10017805016896579</v>
      </c>
    </row>
    <row r="87" spans="1:7">
      <c r="A87" s="1">
        <v>28216</v>
      </c>
      <c r="B87" s="2">
        <v>213.28100000000001</v>
      </c>
      <c r="C87" s="2">
        <v>114.804</v>
      </c>
      <c r="D87" s="5">
        <v>1256</v>
      </c>
      <c r="E87" s="7">
        <f t="shared" si="3"/>
        <v>927.91499999999996</v>
      </c>
      <c r="F87" s="4">
        <f t="shared" si="4"/>
        <v>2.1575043101644997E-2</v>
      </c>
      <c r="G87" s="16">
        <f t="shared" si="5"/>
        <v>0.10690835319177874</v>
      </c>
    </row>
    <row r="88" spans="1:7">
      <c r="A88" s="1">
        <v>28307</v>
      </c>
      <c r="B88" s="2">
        <v>221.13800000000001</v>
      </c>
      <c r="C88" s="2">
        <v>117.979</v>
      </c>
      <c r="D88" s="5">
        <v>1286.9000000000001</v>
      </c>
      <c r="E88" s="7">
        <f t="shared" si="3"/>
        <v>947.78300000000013</v>
      </c>
      <c r="F88" s="4">
        <f t="shared" si="4"/>
        <v>2.141144393613657E-2</v>
      </c>
      <c r="G88" s="16">
        <f t="shared" si="5"/>
        <v>0.10343073222639028</v>
      </c>
    </row>
    <row r="89" spans="1:7">
      <c r="A89" s="1">
        <v>28399</v>
      </c>
      <c r="B89" s="2">
        <v>226.642</v>
      </c>
      <c r="C89" s="2">
        <v>120.26</v>
      </c>
      <c r="D89" s="5">
        <v>1324.8</v>
      </c>
      <c r="E89" s="7">
        <f t="shared" si="3"/>
        <v>977.89799999999991</v>
      </c>
      <c r="F89" s="4">
        <f t="shared" si="4"/>
        <v>3.1774150834104196E-2</v>
      </c>
      <c r="G89" s="16">
        <f t="shared" si="5"/>
        <v>0.10901541367111793</v>
      </c>
    </row>
    <row r="90" spans="1:7">
      <c r="A90" s="1">
        <v>28491</v>
      </c>
      <c r="B90" s="2">
        <v>234.46600000000001</v>
      </c>
      <c r="C90" s="2">
        <v>125.249</v>
      </c>
      <c r="D90" s="5">
        <v>1354.0333333333333</v>
      </c>
      <c r="E90" s="7">
        <f t="shared" si="3"/>
        <v>994.31833333333327</v>
      </c>
      <c r="F90" s="4">
        <f t="shared" si="4"/>
        <v>1.6791458141169491E-2</v>
      </c>
      <c r="G90" s="16">
        <f t="shared" si="5"/>
        <v>9.4680864337526385E-2</v>
      </c>
    </row>
    <row r="91" spans="1:7">
      <c r="A91" s="1">
        <v>28581</v>
      </c>
      <c r="B91" s="2">
        <v>241.25399999999999</v>
      </c>
      <c r="C91" s="2">
        <v>129.52500000000001</v>
      </c>
      <c r="D91" s="5">
        <v>1411.4</v>
      </c>
      <c r="E91" s="7">
        <f t="shared" si="3"/>
        <v>1040.6210000000001</v>
      </c>
      <c r="F91" s="4">
        <f t="shared" si="4"/>
        <v>4.6567246237372163E-2</v>
      </c>
      <c r="G91" s="16">
        <f t="shared" si="5"/>
        <v>0.12146155628478916</v>
      </c>
    </row>
    <row r="92" spans="1:7">
      <c r="A92" s="1">
        <v>28672</v>
      </c>
      <c r="B92" s="2">
        <v>246.73099999999999</v>
      </c>
      <c r="C92" s="2">
        <v>132.78399999999999</v>
      </c>
      <c r="D92" s="5">
        <v>1442.2333333333333</v>
      </c>
      <c r="E92" s="7">
        <f t="shared" si="3"/>
        <v>1062.7183333333332</v>
      </c>
      <c r="F92" s="4">
        <f t="shared" si="4"/>
        <v>2.1234756297761771E-2</v>
      </c>
      <c r="G92" s="16">
        <f t="shared" si="5"/>
        <v>0.12126756159725707</v>
      </c>
    </row>
    <row r="93" spans="1:7">
      <c r="A93" s="1">
        <v>28764</v>
      </c>
      <c r="B93" s="2">
        <v>254.66300000000001</v>
      </c>
      <c r="C93" s="2">
        <v>137.25</v>
      </c>
      <c r="D93" s="5">
        <v>1481.3333333333333</v>
      </c>
      <c r="E93" s="7">
        <f t="shared" si="3"/>
        <v>1089.4203333333332</v>
      </c>
      <c r="F93" s="4">
        <f t="shared" si="4"/>
        <v>2.5126130944072671E-2</v>
      </c>
      <c r="G93" s="16">
        <f t="shared" si="5"/>
        <v>0.1140429097240544</v>
      </c>
    </row>
    <row r="94" spans="1:7">
      <c r="A94" s="1">
        <v>28856</v>
      </c>
      <c r="B94" s="2">
        <v>262.39699999999999</v>
      </c>
      <c r="C94" s="2">
        <v>141.66</v>
      </c>
      <c r="D94" s="5">
        <v>1517.1333333333334</v>
      </c>
      <c r="E94" s="7">
        <f t="shared" si="3"/>
        <v>1113.0763333333334</v>
      </c>
      <c r="F94" s="4">
        <f t="shared" si="4"/>
        <v>2.1714300051311856E-2</v>
      </c>
      <c r="G94" s="16">
        <f t="shared" si="5"/>
        <v>0.1194365989429946</v>
      </c>
    </row>
    <row r="95" spans="1:7">
      <c r="A95" s="1">
        <v>28946</v>
      </c>
      <c r="B95" s="2">
        <v>268.13799999999998</v>
      </c>
      <c r="C95" s="2">
        <v>146.077</v>
      </c>
      <c r="D95" s="5">
        <v>1557.6333333333334</v>
      </c>
      <c r="E95" s="7">
        <f t="shared" si="3"/>
        <v>1143.4183333333335</v>
      </c>
      <c r="F95" s="4">
        <f t="shared" si="4"/>
        <v>2.7259585970294428E-2</v>
      </c>
      <c r="G95" s="16">
        <f t="shared" si="5"/>
        <v>9.8784603936816012E-2</v>
      </c>
    </row>
    <row r="96" spans="1:7">
      <c r="A96" s="1">
        <v>29037</v>
      </c>
      <c r="B96" s="2">
        <v>275.98899999999998</v>
      </c>
      <c r="C96" s="2">
        <v>151.006</v>
      </c>
      <c r="D96" s="5">
        <v>1611.8666666666666</v>
      </c>
      <c r="E96" s="7">
        <f t="shared" si="3"/>
        <v>1184.8716666666664</v>
      </c>
      <c r="F96" s="4">
        <f t="shared" si="4"/>
        <v>3.6253864508614883E-2</v>
      </c>
      <c r="G96" s="16">
        <f t="shared" si="5"/>
        <v>0.11494422322628593</v>
      </c>
    </row>
    <row r="97" spans="1:7">
      <c r="A97" s="1">
        <v>29129</v>
      </c>
      <c r="B97" s="2">
        <v>287.089</v>
      </c>
      <c r="C97" s="2">
        <v>156.61500000000001</v>
      </c>
      <c r="D97" s="5">
        <v>1655.0666666666666</v>
      </c>
      <c r="E97" s="7">
        <f t="shared" si="3"/>
        <v>1211.3626666666667</v>
      </c>
      <c r="F97" s="4">
        <f t="shared" si="4"/>
        <v>2.2357695559153568E-2</v>
      </c>
      <c r="G97" s="16">
        <f t="shared" si="5"/>
        <v>0.11193322687508747</v>
      </c>
    </row>
    <row r="98" spans="1:7">
      <c r="A98" s="1">
        <v>29221</v>
      </c>
      <c r="B98" s="2">
        <v>296.44900000000001</v>
      </c>
      <c r="C98" s="2">
        <v>162.44</v>
      </c>
      <c r="D98" s="5">
        <v>1702.3</v>
      </c>
      <c r="E98" s="7">
        <f t="shared" si="3"/>
        <v>1243.4110000000001</v>
      </c>
      <c r="F98" s="4">
        <f t="shared" si="4"/>
        <v>2.6456431434791951E-2</v>
      </c>
      <c r="G98" s="16">
        <f t="shared" si="5"/>
        <v>0.11709409567298315</v>
      </c>
    </row>
    <row r="99" spans="1:7">
      <c r="A99" s="1">
        <v>29312</v>
      </c>
      <c r="B99" s="2">
        <v>306.34300000000002</v>
      </c>
      <c r="C99" s="2">
        <v>165.68</v>
      </c>
      <c r="D99" s="5">
        <v>1704.7</v>
      </c>
      <c r="E99" s="7">
        <f t="shared" si="3"/>
        <v>1232.6770000000001</v>
      </c>
      <c r="F99" s="4">
        <f t="shared" si="4"/>
        <v>-8.6327047130835451E-3</v>
      </c>
      <c r="G99" s="16">
        <f t="shared" si="5"/>
        <v>7.8063001147144984E-2</v>
      </c>
    </row>
    <row r="100" spans="1:7">
      <c r="A100" s="1">
        <v>29403</v>
      </c>
      <c r="B100" s="2">
        <v>317.755</v>
      </c>
      <c r="C100" s="2">
        <v>174.673</v>
      </c>
      <c r="D100" s="5">
        <v>1763.8</v>
      </c>
      <c r="E100" s="7">
        <f t="shared" si="3"/>
        <v>1271.3719999999998</v>
      </c>
      <c r="F100" s="4">
        <f t="shared" si="4"/>
        <v>3.139102944242466E-2</v>
      </c>
      <c r="G100" s="16">
        <f t="shared" si="5"/>
        <v>7.3003968080931486E-2</v>
      </c>
    </row>
    <row r="101" spans="1:7">
      <c r="A101" s="1">
        <v>29495</v>
      </c>
      <c r="B101" s="2">
        <v>329.267</v>
      </c>
      <c r="C101" s="2">
        <v>183.84899999999999</v>
      </c>
      <c r="D101" s="5">
        <v>1831.8666666666666</v>
      </c>
      <c r="E101" s="7">
        <f t="shared" si="3"/>
        <v>1318.7506666666666</v>
      </c>
      <c r="F101" s="4">
        <f t="shared" si="4"/>
        <v>3.7265777967948589E-2</v>
      </c>
      <c r="G101" s="16">
        <f t="shared" si="5"/>
        <v>8.8650577531419097E-2</v>
      </c>
    </row>
    <row r="102" spans="1:7">
      <c r="A102" s="1">
        <v>29587</v>
      </c>
      <c r="B102" s="2">
        <v>334.17899999999997</v>
      </c>
      <c r="C102" s="2">
        <v>191.41300000000001</v>
      </c>
      <c r="D102" s="5">
        <v>1885.7</v>
      </c>
      <c r="E102" s="7">
        <f t="shared" si="3"/>
        <v>1360.1080000000002</v>
      </c>
      <c r="F102" s="4">
        <f t="shared" si="4"/>
        <v>3.1360995204552392E-2</v>
      </c>
      <c r="G102" s="16">
        <f t="shared" si="5"/>
        <v>9.3852314319239669E-2</v>
      </c>
    </row>
    <row r="103" spans="1:7">
      <c r="A103" s="1">
        <v>29677</v>
      </c>
      <c r="B103" s="2">
        <v>347.93599999999998</v>
      </c>
      <c r="C103" s="2">
        <v>199.02500000000001</v>
      </c>
      <c r="D103" s="5">
        <v>1917.5666666666666</v>
      </c>
      <c r="E103" s="7">
        <f t="shared" si="3"/>
        <v>1370.6056666666666</v>
      </c>
      <c r="F103" s="4">
        <f t="shared" si="4"/>
        <v>7.7182596284018747E-3</v>
      </c>
      <c r="G103" s="16">
        <f t="shared" si="5"/>
        <v>0.11189359959394589</v>
      </c>
    </row>
    <row r="104" spans="1:7">
      <c r="A104" s="1">
        <v>29768</v>
      </c>
      <c r="B104" s="2">
        <v>357.63799999999998</v>
      </c>
      <c r="C104" s="2">
        <v>206.166</v>
      </c>
      <c r="D104" s="5">
        <v>1958.0666666666666</v>
      </c>
      <c r="E104" s="7">
        <f t="shared" si="3"/>
        <v>1394.2626666666665</v>
      </c>
      <c r="F104" s="4">
        <f t="shared" si="4"/>
        <v>1.7260252584198124E-2</v>
      </c>
      <c r="G104" s="16">
        <f t="shared" si="5"/>
        <v>9.6659881346031443E-2</v>
      </c>
    </row>
    <row r="105" spans="1:7">
      <c r="A105" s="1">
        <v>29860</v>
      </c>
      <c r="B105" s="2">
        <v>368.53199999999998</v>
      </c>
      <c r="C105" s="2">
        <v>211.047</v>
      </c>
      <c r="D105" s="5">
        <v>1974.4333333333334</v>
      </c>
      <c r="E105" s="7">
        <f t="shared" si="3"/>
        <v>1394.8543333333334</v>
      </c>
      <c r="F105" s="4">
        <f t="shared" si="4"/>
        <v>4.2435810755906664E-4</v>
      </c>
      <c r="G105" s="16">
        <f t="shared" si="5"/>
        <v>5.770891237464161E-2</v>
      </c>
    </row>
    <row r="106" spans="1:7">
      <c r="A106" s="1">
        <v>29952</v>
      </c>
      <c r="B106" s="2">
        <v>378.47399999999999</v>
      </c>
      <c r="C106" s="2">
        <v>215.363</v>
      </c>
      <c r="D106" s="5">
        <v>2014.1333333333334</v>
      </c>
      <c r="E106" s="7">
        <f t="shared" si="3"/>
        <v>1420.2963333333335</v>
      </c>
      <c r="F106" s="4">
        <f t="shared" si="4"/>
        <v>1.8239897451657442E-2</v>
      </c>
      <c r="G106" s="16">
        <f t="shared" si="5"/>
        <v>4.4252613272867496E-2</v>
      </c>
    </row>
    <row r="107" spans="1:7">
      <c r="A107" s="1">
        <v>30042</v>
      </c>
      <c r="B107" s="2">
        <v>382.21499999999997</v>
      </c>
      <c r="C107" s="2">
        <v>221.09700000000001</v>
      </c>
      <c r="D107" s="5">
        <v>2039.6333333333334</v>
      </c>
      <c r="E107" s="7">
        <f t="shared" si="3"/>
        <v>1436.3213333333333</v>
      </c>
      <c r="F107" s="4">
        <f t="shared" si="4"/>
        <v>1.1282856699622916E-2</v>
      </c>
      <c r="G107" s="16">
        <f t="shared" si="5"/>
        <v>4.794644314180329E-2</v>
      </c>
    </row>
    <row r="108" spans="1:7">
      <c r="A108" s="1">
        <v>30133</v>
      </c>
      <c r="B108" s="2">
        <v>389.51499999999999</v>
      </c>
      <c r="C108" s="2">
        <v>228.28</v>
      </c>
      <c r="D108" s="5">
        <v>2085.6333333333332</v>
      </c>
      <c r="E108" s="7">
        <f t="shared" si="3"/>
        <v>1467.8383333333331</v>
      </c>
      <c r="F108" s="4">
        <f t="shared" si="4"/>
        <v>2.194286143954776E-2</v>
      </c>
      <c r="G108" s="16">
        <f t="shared" si="5"/>
        <v>5.2770305356140419E-2</v>
      </c>
    </row>
    <row r="109" spans="1:7">
      <c r="A109" s="1">
        <v>30225</v>
      </c>
      <c r="B109" s="2">
        <v>399.78899999999999</v>
      </c>
      <c r="C109" s="2">
        <v>235.99</v>
      </c>
      <c r="D109" s="5">
        <v>2145.5666666666666</v>
      </c>
      <c r="E109" s="7">
        <f t="shared" si="3"/>
        <v>1509.7876666666666</v>
      </c>
      <c r="F109" s="4">
        <f t="shared" si="4"/>
        <v>2.8578987467966027E-2</v>
      </c>
      <c r="G109" s="16">
        <f t="shared" si="5"/>
        <v>8.2398090314328987E-2</v>
      </c>
    </row>
    <row r="110" spans="1:7">
      <c r="A110" s="1">
        <v>30317</v>
      </c>
      <c r="B110" s="2">
        <v>405.99099999999999</v>
      </c>
      <c r="C110" s="2">
        <v>243.577</v>
      </c>
      <c r="D110" s="5">
        <v>2184.6</v>
      </c>
      <c r="E110" s="7">
        <f t="shared" si="3"/>
        <v>1535.0319999999999</v>
      </c>
      <c r="F110" s="4">
        <f t="shared" si="4"/>
        <v>1.6720452743575632E-2</v>
      </c>
      <c r="G110" s="16">
        <f t="shared" si="5"/>
        <v>8.0782907041229993E-2</v>
      </c>
    </row>
    <row r="111" spans="1:7">
      <c r="A111" s="1">
        <v>30407</v>
      </c>
      <c r="B111" s="2">
        <v>415.87700000000001</v>
      </c>
      <c r="C111" s="2">
        <v>250.172</v>
      </c>
      <c r="D111" s="5">
        <v>2249.4333333333334</v>
      </c>
      <c r="E111" s="7">
        <f t="shared" si="3"/>
        <v>1583.3843333333334</v>
      </c>
      <c r="F111" s="4">
        <f t="shared" si="4"/>
        <v>3.1499234760795539E-2</v>
      </c>
      <c r="G111" s="16">
        <f t="shared" si="5"/>
        <v>0.10238864840829497</v>
      </c>
    </row>
    <row r="112" spans="1:7">
      <c r="A112" s="1">
        <v>30498</v>
      </c>
      <c r="B112" s="2">
        <v>426.53100000000001</v>
      </c>
      <c r="C112" s="2">
        <v>256.24599999999998</v>
      </c>
      <c r="D112" s="5">
        <v>2319.9</v>
      </c>
      <c r="E112" s="7">
        <f t="shared" si="3"/>
        <v>1637.123</v>
      </c>
      <c r="F112" s="4">
        <f t="shared" si="4"/>
        <v>3.3939117329483889E-2</v>
      </c>
      <c r="G112" s="16">
        <f t="shared" si="5"/>
        <v>0.11532923130726268</v>
      </c>
    </row>
    <row r="113" spans="1:7">
      <c r="A113" s="1">
        <v>30590</v>
      </c>
      <c r="B113" s="2">
        <v>436.50799999999998</v>
      </c>
      <c r="C113" s="2">
        <v>262.50400000000002</v>
      </c>
      <c r="D113" s="5">
        <v>2372.5</v>
      </c>
      <c r="E113" s="7">
        <f t="shared" si="3"/>
        <v>1673.4880000000001</v>
      </c>
      <c r="F113" s="4">
        <f t="shared" si="4"/>
        <v>2.2212747606624554E-2</v>
      </c>
      <c r="G113" s="16">
        <f t="shared" si="5"/>
        <v>0.10842606344424158</v>
      </c>
    </row>
    <row r="114" spans="1:7">
      <c r="A114" s="1">
        <v>30682</v>
      </c>
      <c r="B114" s="2">
        <v>440.69</v>
      </c>
      <c r="C114" s="2">
        <v>269.17899999999997</v>
      </c>
      <c r="D114" s="5">
        <v>2418.1666666666665</v>
      </c>
      <c r="E114" s="7">
        <f t="shared" si="3"/>
        <v>1708.2976666666666</v>
      </c>
      <c r="F114" s="4">
        <f t="shared" si="4"/>
        <v>2.0800667029979625E-2</v>
      </c>
      <c r="G114" s="16">
        <f t="shared" si="5"/>
        <v>0.11287430272897678</v>
      </c>
    </row>
    <row r="115" spans="1:7">
      <c r="A115" s="1">
        <v>30773</v>
      </c>
      <c r="B115" s="2">
        <v>453.36700000000002</v>
      </c>
      <c r="C115" s="2">
        <v>273.637</v>
      </c>
      <c r="D115" s="5">
        <v>2475.8666666666668</v>
      </c>
      <c r="E115" s="7">
        <f t="shared" si="3"/>
        <v>1748.8626666666669</v>
      </c>
      <c r="F115" s="4">
        <f t="shared" si="4"/>
        <v>2.3745861620915958E-2</v>
      </c>
      <c r="G115" s="16">
        <f t="shared" si="5"/>
        <v>0.10450926528050788</v>
      </c>
    </row>
    <row r="116" spans="1:7">
      <c r="A116" s="1">
        <v>30864</v>
      </c>
      <c r="B116" s="2">
        <v>463.05599999999998</v>
      </c>
      <c r="C116" s="2">
        <v>278.738</v>
      </c>
      <c r="D116" s="5">
        <v>2513.5333333333333</v>
      </c>
      <c r="E116" s="7">
        <f t="shared" si="3"/>
        <v>1771.7393333333334</v>
      </c>
      <c r="F116" s="4">
        <f t="shared" si="4"/>
        <v>1.3080882280064614E-2</v>
      </c>
      <c r="G116" s="16">
        <f t="shared" si="5"/>
        <v>8.2227378965009576E-2</v>
      </c>
    </row>
    <row r="117" spans="1:7">
      <c r="A117" s="1">
        <v>30956</v>
      </c>
      <c r="B117" s="2">
        <v>472.92700000000002</v>
      </c>
      <c r="C117" s="2">
        <v>284.35199999999998</v>
      </c>
      <c r="D117" s="5">
        <v>2561.7666666666669</v>
      </c>
      <c r="E117" s="7">
        <f t="shared" si="3"/>
        <v>1804.4876666666669</v>
      </c>
      <c r="F117" s="4">
        <f t="shared" si="4"/>
        <v>1.8483719764645655E-2</v>
      </c>
      <c r="G117" s="16">
        <f t="shared" si="5"/>
        <v>7.8279417998017811E-2</v>
      </c>
    </row>
    <row r="118" spans="1:7">
      <c r="A118" s="1">
        <v>31048</v>
      </c>
      <c r="B118" s="2">
        <v>487.03199999999998</v>
      </c>
      <c r="C118" s="2">
        <v>290.98399999999998</v>
      </c>
      <c r="D118" s="5">
        <v>2636.0333333333333</v>
      </c>
      <c r="E118" s="7">
        <f t="shared" si="3"/>
        <v>1858.0173333333332</v>
      </c>
      <c r="F118" s="4">
        <f t="shared" si="4"/>
        <v>2.966474509939368E-2</v>
      </c>
      <c r="G118" s="16">
        <f t="shared" si="5"/>
        <v>8.7642610294497839E-2</v>
      </c>
    </row>
    <row r="119" spans="1:7">
      <c r="A119" s="1">
        <v>31138</v>
      </c>
      <c r="B119" s="2">
        <v>491.70800000000003</v>
      </c>
      <c r="C119" s="2">
        <v>297.70800000000003</v>
      </c>
      <c r="D119" s="5">
        <v>2681.7666666666669</v>
      </c>
      <c r="E119" s="7">
        <f t="shared" si="3"/>
        <v>1892.3506666666667</v>
      </c>
      <c r="F119" s="4">
        <f t="shared" si="4"/>
        <v>1.8478478492845143E-2</v>
      </c>
      <c r="G119" s="16">
        <f t="shared" si="5"/>
        <v>8.2046465245603314E-2</v>
      </c>
    </row>
    <row r="120" spans="1:7">
      <c r="A120" s="1">
        <v>31229</v>
      </c>
      <c r="B120" s="2">
        <v>505.29</v>
      </c>
      <c r="C120" s="2">
        <v>306.08600000000001</v>
      </c>
      <c r="D120" s="5">
        <v>2754.1666666666665</v>
      </c>
      <c r="E120" s="7">
        <f t="shared" si="3"/>
        <v>1942.7906666666665</v>
      </c>
      <c r="F120" s="4">
        <f t="shared" si="4"/>
        <v>2.6654679224357901E-2</v>
      </c>
      <c r="G120" s="16">
        <f t="shared" si="5"/>
        <v>9.6544299782247739E-2</v>
      </c>
    </row>
    <row r="121" spans="1:7">
      <c r="A121" s="1">
        <v>31321</v>
      </c>
      <c r="B121" s="2">
        <v>518.40899999999999</v>
      </c>
      <c r="C121" s="2">
        <v>314.00400000000002</v>
      </c>
      <c r="D121" s="5">
        <v>2779.4</v>
      </c>
      <c r="E121" s="7">
        <f t="shared" si="3"/>
        <v>1946.9870000000001</v>
      </c>
      <c r="F121" s="4">
        <f t="shared" si="4"/>
        <v>2.1599513551984369E-3</v>
      </c>
      <c r="G121" s="16">
        <f t="shared" si="5"/>
        <v>7.8969413848399728E-2</v>
      </c>
    </row>
    <row r="122" spans="1:7">
      <c r="A122" s="1">
        <v>31413</v>
      </c>
      <c r="B122" s="2">
        <v>522.92700000000002</v>
      </c>
      <c r="C122" s="2">
        <v>320.58800000000002</v>
      </c>
      <c r="D122" s="5">
        <v>2823.6333333333332</v>
      </c>
      <c r="E122" s="7">
        <f t="shared" si="3"/>
        <v>1980.1183333333331</v>
      </c>
      <c r="F122" s="4">
        <f t="shared" si="4"/>
        <v>1.701672036502197E-2</v>
      </c>
      <c r="G122" s="16">
        <f t="shared" si="5"/>
        <v>6.5715748615190472E-2</v>
      </c>
    </row>
    <row r="123" spans="1:7">
      <c r="A123" s="1">
        <v>31503</v>
      </c>
      <c r="B123" s="2">
        <v>533.16099999999994</v>
      </c>
      <c r="C123" s="2">
        <v>325.84300000000002</v>
      </c>
      <c r="D123" s="5">
        <v>2851.4666666666667</v>
      </c>
      <c r="E123" s="7">
        <f t="shared" si="3"/>
        <v>1992.4626666666668</v>
      </c>
      <c r="F123" s="4">
        <f t="shared" si="4"/>
        <v>6.2341392054853697E-3</v>
      </c>
      <c r="G123" s="16">
        <f t="shared" si="5"/>
        <v>5.2903514006917715E-2</v>
      </c>
    </row>
    <row r="124" spans="1:7">
      <c r="A124" s="1">
        <v>31594</v>
      </c>
      <c r="B124" s="2">
        <v>542.01300000000003</v>
      </c>
      <c r="C124" s="2">
        <v>332.63299999999998</v>
      </c>
      <c r="D124" s="5">
        <v>2917.2</v>
      </c>
      <c r="E124" s="7">
        <f t="shared" si="3"/>
        <v>2042.5539999999999</v>
      </c>
      <c r="F124" s="4">
        <f t="shared" si="4"/>
        <v>2.5140412501246229E-2</v>
      </c>
      <c r="G124" s="16">
        <f t="shared" si="5"/>
        <v>5.1350531503479874E-2</v>
      </c>
    </row>
    <row r="125" spans="1:7">
      <c r="A125" s="1">
        <v>31686</v>
      </c>
      <c r="B125" s="2">
        <v>549.80200000000002</v>
      </c>
      <c r="C125" s="2">
        <v>341.57299999999998</v>
      </c>
      <c r="D125" s="5">
        <v>2952.8</v>
      </c>
      <c r="E125" s="7">
        <f t="shared" si="3"/>
        <v>2061.4250000000002</v>
      </c>
      <c r="F125" s="4">
        <f t="shared" si="4"/>
        <v>9.2389234262596348E-3</v>
      </c>
      <c r="G125" s="16">
        <f t="shared" si="5"/>
        <v>5.877697180309889E-2</v>
      </c>
    </row>
    <row r="126" spans="1:7">
      <c r="A126" s="1">
        <v>31778</v>
      </c>
      <c r="B126" s="2">
        <v>555.62</v>
      </c>
      <c r="C126" s="2">
        <v>350.59300000000002</v>
      </c>
      <c r="D126" s="5">
        <v>2983.5</v>
      </c>
      <c r="E126" s="7">
        <f t="shared" si="3"/>
        <v>2077.2870000000003</v>
      </c>
      <c r="F126" s="4">
        <f t="shared" si="4"/>
        <v>7.6946772257055571E-3</v>
      </c>
      <c r="G126" s="16">
        <f t="shared" si="5"/>
        <v>4.9072151411826651E-2</v>
      </c>
    </row>
    <row r="127" spans="1:7">
      <c r="A127" s="1">
        <v>31868</v>
      </c>
      <c r="B127" s="2">
        <v>566.76599999999996</v>
      </c>
      <c r="C127" s="2">
        <v>360.97800000000001</v>
      </c>
      <c r="D127" s="5">
        <v>3053.3333333333335</v>
      </c>
      <c r="E127" s="7">
        <f t="shared" si="3"/>
        <v>2125.5893333333333</v>
      </c>
      <c r="F127" s="4">
        <f t="shared" si="4"/>
        <v>2.3252604639288205E-2</v>
      </c>
      <c r="G127" s="16">
        <f t="shared" si="5"/>
        <v>6.6815137314157891E-2</v>
      </c>
    </row>
    <row r="128" spans="1:7">
      <c r="A128" s="1">
        <v>31959</v>
      </c>
      <c r="B128" s="2">
        <v>576.54499999999996</v>
      </c>
      <c r="C128" s="2">
        <v>371.92700000000002</v>
      </c>
      <c r="D128" s="5">
        <v>3117.3333333333335</v>
      </c>
      <c r="E128" s="7">
        <f t="shared" si="3"/>
        <v>2168.8613333333333</v>
      </c>
      <c r="F128" s="4">
        <f t="shared" si="4"/>
        <v>2.0357648263195367E-2</v>
      </c>
      <c r="G128" s="16">
        <f t="shared" si="5"/>
        <v>6.1837940800259589E-2</v>
      </c>
    </row>
    <row r="129" spans="1:7">
      <c r="A129" s="1">
        <v>32051</v>
      </c>
      <c r="B129" s="2">
        <v>587.30600000000004</v>
      </c>
      <c r="C129" s="2">
        <v>380.54700000000003</v>
      </c>
      <c r="D129" s="5">
        <v>3150.9333333333334</v>
      </c>
      <c r="E129" s="7">
        <f t="shared" si="3"/>
        <v>2183.0803333333333</v>
      </c>
      <c r="F129" s="4">
        <f t="shared" si="4"/>
        <v>6.5559746865636644E-3</v>
      </c>
      <c r="G129" s="16">
        <f t="shared" si="5"/>
        <v>5.9015163458934053E-2</v>
      </c>
    </row>
    <row r="130" spans="1:7">
      <c r="A130" s="1">
        <v>32143</v>
      </c>
      <c r="B130" s="2">
        <v>599.84400000000005</v>
      </c>
      <c r="C130" s="2">
        <v>392.68</v>
      </c>
      <c r="D130" s="5">
        <v>3231.8666666666668</v>
      </c>
      <c r="E130" s="7">
        <f t="shared" si="3"/>
        <v>2239.3426666666664</v>
      </c>
      <c r="F130" s="4">
        <f t="shared" si="4"/>
        <v>2.5771994037171536E-2</v>
      </c>
      <c r="G130" s="16">
        <f t="shared" si="5"/>
        <v>7.8013132834637761E-2</v>
      </c>
    </row>
    <row r="131" spans="1:7">
      <c r="A131" s="1">
        <v>32234</v>
      </c>
      <c r="B131" s="2">
        <v>607.05700000000002</v>
      </c>
      <c r="C131" s="2">
        <v>404.41899999999998</v>
      </c>
      <c r="D131" s="5">
        <v>3291.7</v>
      </c>
      <c r="E131" s="7">
        <f t="shared" si="3"/>
        <v>2280.2239999999997</v>
      </c>
      <c r="F131" s="4">
        <f t="shared" si="4"/>
        <v>1.8255952490820192E-2</v>
      </c>
      <c r="G131" s="16">
        <f t="shared" si="5"/>
        <v>7.2749079157341009E-2</v>
      </c>
    </row>
    <row r="132" spans="1:7">
      <c r="A132" s="1">
        <v>32325</v>
      </c>
      <c r="B132" s="2">
        <v>620.14200000000005</v>
      </c>
      <c r="C132" s="2">
        <v>416.73500000000001</v>
      </c>
      <c r="D132" s="5">
        <v>3361.9</v>
      </c>
      <c r="E132" s="7">
        <f t="shared" si="3"/>
        <v>2325.0230000000001</v>
      </c>
      <c r="F132" s="4">
        <f t="shared" si="4"/>
        <v>1.9646754003115677E-2</v>
      </c>
      <c r="G132" s="16">
        <f t="shared" si="5"/>
        <v>7.2001683218106557E-2</v>
      </c>
    </row>
    <row r="133" spans="1:7">
      <c r="A133" s="1">
        <v>32417</v>
      </c>
      <c r="B133" s="2">
        <v>630.70699999999999</v>
      </c>
      <c r="C133" s="2">
        <v>426.37299999999999</v>
      </c>
      <c r="D133" s="5">
        <v>3434.5333333333333</v>
      </c>
      <c r="E133" s="7">
        <f t="shared" si="3"/>
        <v>2377.4533333333334</v>
      </c>
      <c r="F133" s="4">
        <f t="shared" si="4"/>
        <v>2.2550457923785371E-2</v>
      </c>
      <c r="G133" s="16">
        <f t="shared" si="5"/>
        <v>8.9036118841862771E-2</v>
      </c>
    </row>
    <row r="134" spans="1:7">
      <c r="A134" s="1">
        <v>32509</v>
      </c>
      <c r="B134" s="2">
        <v>639.75099999999998</v>
      </c>
      <c r="C134" s="2">
        <v>437.11099999999999</v>
      </c>
      <c r="D134" s="5">
        <v>3490.1666666666665</v>
      </c>
      <c r="E134" s="7">
        <f t="shared" si="3"/>
        <v>2413.3046666666664</v>
      </c>
      <c r="F134" s="4">
        <f t="shared" si="4"/>
        <v>1.5079721158213997E-2</v>
      </c>
      <c r="G134" s="16">
        <f t="shared" si="5"/>
        <v>7.7684403816119851E-2</v>
      </c>
    </row>
    <row r="135" spans="1:7">
      <c r="A135" s="1">
        <v>32599</v>
      </c>
      <c r="B135" s="2">
        <v>646.72199999999998</v>
      </c>
      <c r="C135" s="2">
        <v>444.815</v>
      </c>
      <c r="D135" s="5">
        <v>3553.8</v>
      </c>
      <c r="E135" s="7">
        <f t="shared" si="3"/>
        <v>2462.2629999999999</v>
      </c>
      <c r="F135" s="4">
        <f t="shared" si="4"/>
        <v>2.0286843186258906E-2</v>
      </c>
      <c r="G135" s="16">
        <f t="shared" si="5"/>
        <v>7.9833823343671603E-2</v>
      </c>
    </row>
    <row r="136" spans="1:7">
      <c r="A136" s="1">
        <v>32690</v>
      </c>
      <c r="B136" s="2">
        <v>657.84100000000001</v>
      </c>
      <c r="C136" s="2">
        <v>454.49299999999999</v>
      </c>
      <c r="D136" s="5">
        <v>3609.4</v>
      </c>
      <c r="E136" s="7">
        <f t="shared" si="3"/>
        <v>2497.0659999999998</v>
      </c>
      <c r="F136" s="4">
        <f t="shared" si="4"/>
        <v>1.4134558331096185E-2</v>
      </c>
      <c r="G136" s="16">
        <f t="shared" si="5"/>
        <v>7.3996257241326066E-2</v>
      </c>
    </row>
    <row r="137" spans="1:7">
      <c r="A137" s="1">
        <v>32782</v>
      </c>
      <c r="B137" s="2">
        <v>676.35799999999995</v>
      </c>
      <c r="C137" s="2">
        <v>468.41399999999999</v>
      </c>
      <c r="D137" s="5">
        <v>3653.7</v>
      </c>
      <c r="E137" s="7">
        <f t="shared" si="3"/>
        <v>2508.9279999999999</v>
      </c>
      <c r="F137" s="4">
        <f t="shared" si="4"/>
        <v>4.7503750401471489E-3</v>
      </c>
      <c r="G137" s="16">
        <f t="shared" si="5"/>
        <v>5.5300629805562183E-2</v>
      </c>
    </row>
    <row r="138" spans="1:7">
      <c r="A138" s="1">
        <v>32874</v>
      </c>
      <c r="B138" s="2">
        <v>675.22400000000005</v>
      </c>
      <c r="C138" s="2">
        <v>483.08499999999998</v>
      </c>
      <c r="D138" s="5">
        <v>3737.9333333333334</v>
      </c>
      <c r="E138" s="7">
        <f t="shared" si="3"/>
        <v>2579.6243333333332</v>
      </c>
      <c r="F138" s="4">
        <f t="shared" si="4"/>
        <v>2.8177904401135989E-2</v>
      </c>
      <c r="G138" s="16">
        <f t="shared" si="5"/>
        <v>6.8917807587217245E-2</v>
      </c>
    </row>
    <row r="139" spans="1:7">
      <c r="A139" s="1">
        <v>32964</v>
      </c>
      <c r="B139" s="2">
        <v>692.41399999999999</v>
      </c>
      <c r="C139" s="2">
        <v>499.37700000000001</v>
      </c>
      <c r="D139" s="5">
        <v>3783.4333333333334</v>
      </c>
      <c r="E139" s="7">
        <f t="shared" si="3"/>
        <v>2591.6423333333332</v>
      </c>
      <c r="F139" s="4">
        <f t="shared" si="4"/>
        <v>4.6588178924760869E-3</v>
      </c>
      <c r="G139" s="16">
        <f t="shared" si="5"/>
        <v>5.2544887907316686E-2</v>
      </c>
    </row>
    <row r="140" spans="1:7">
      <c r="A140" s="1">
        <v>33055</v>
      </c>
      <c r="B140" s="2">
        <v>706.35900000000004</v>
      </c>
      <c r="C140" s="2">
        <v>515.23900000000003</v>
      </c>
      <c r="D140" s="5">
        <v>3846.7</v>
      </c>
      <c r="E140" s="7">
        <f t="shared" si="3"/>
        <v>2625.1019999999999</v>
      </c>
      <c r="F140" s="4">
        <f t="shared" si="4"/>
        <v>1.2910603533640883E-2</v>
      </c>
      <c r="G140" s="16">
        <f t="shared" si="5"/>
        <v>5.1274575842208445E-2</v>
      </c>
    </row>
    <row r="141" spans="1:7">
      <c r="A141" s="1">
        <v>33147</v>
      </c>
      <c r="B141" s="2">
        <v>712.16200000000003</v>
      </c>
      <c r="C141" s="2">
        <v>527.10199999999998</v>
      </c>
      <c r="D141" s="5">
        <v>3867.9333333333334</v>
      </c>
      <c r="E141" s="7">
        <f t="shared" si="3"/>
        <v>2628.6693333333333</v>
      </c>
      <c r="F141" s="4">
        <f t="shared" si="4"/>
        <v>1.3589313227956128E-3</v>
      </c>
      <c r="G141" s="16">
        <f t="shared" si="5"/>
        <v>4.7726093906773487E-2</v>
      </c>
    </row>
    <row r="142" spans="1:7">
      <c r="A142" s="1">
        <v>33239</v>
      </c>
      <c r="B142" s="2">
        <v>719.67499999999995</v>
      </c>
      <c r="C142" s="2">
        <v>536.32299999999998</v>
      </c>
      <c r="D142" s="5">
        <v>3873.5666666666666</v>
      </c>
      <c r="E142" s="7">
        <f t="shared" si="3"/>
        <v>2617.5686666666666</v>
      </c>
      <c r="F142" s="4">
        <f t="shared" si="4"/>
        <v>-4.2229224215851839E-3</v>
      </c>
      <c r="G142" s="16">
        <f t="shared" si="5"/>
        <v>1.4709247716043421E-2</v>
      </c>
    </row>
    <row r="143" spans="1:7">
      <c r="A143" s="1">
        <v>33329</v>
      </c>
      <c r="B143" s="2">
        <v>733.63800000000003</v>
      </c>
      <c r="C143" s="2">
        <v>548.09199999999998</v>
      </c>
      <c r="D143" s="5">
        <v>3926.9333333333334</v>
      </c>
      <c r="E143" s="7">
        <f t="shared" ref="E143:E206" si="6">D143-(C143+B143)</f>
        <v>2645.2033333333334</v>
      </c>
      <c r="F143" s="4">
        <f t="shared" si="4"/>
        <v>1.0557379838236711E-2</v>
      </c>
      <c r="G143" s="16">
        <f t="shared" si="5"/>
        <v>2.066681783636045E-2</v>
      </c>
    </row>
    <row r="144" spans="1:7">
      <c r="A144" s="1">
        <v>33420</v>
      </c>
      <c r="B144" s="2">
        <v>739.97199999999998</v>
      </c>
      <c r="C144" s="2">
        <v>561.32799999999997</v>
      </c>
      <c r="D144" s="5">
        <v>3973.2666666666669</v>
      </c>
      <c r="E144" s="7">
        <f t="shared" si="6"/>
        <v>2671.9666666666672</v>
      </c>
      <c r="F144" s="4">
        <f t="shared" ref="F144:F207" si="7">(E144-E143)/E143</f>
        <v>1.0117684714848805E-2</v>
      </c>
      <c r="G144" s="16">
        <f t="shared" si="5"/>
        <v>1.7852512651572127E-2</v>
      </c>
    </row>
    <row r="145" spans="1:7">
      <c r="A145" s="1">
        <v>33512</v>
      </c>
      <c r="B145" s="2">
        <v>747.70600000000002</v>
      </c>
      <c r="C145" s="2">
        <v>577.29600000000005</v>
      </c>
      <c r="D145" s="5">
        <v>4000.0333333333333</v>
      </c>
      <c r="E145" s="7">
        <f t="shared" si="6"/>
        <v>2675.0313333333334</v>
      </c>
      <c r="F145" s="4">
        <f t="shared" si="7"/>
        <v>1.1469703963371042E-3</v>
      </c>
      <c r="G145" s="16">
        <f t="shared" si="5"/>
        <v>1.7637060474704088E-2</v>
      </c>
    </row>
    <row r="146" spans="1:7">
      <c r="A146" s="1">
        <v>33604</v>
      </c>
      <c r="B146" s="2">
        <v>754.67600000000004</v>
      </c>
      <c r="C146" s="2">
        <v>593.101</v>
      </c>
      <c r="D146" s="5">
        <v>4100.3999999999996</v>
      </c>
      <c r="E146" s="7">
        <f t="shared" si="6"/>
        <v>2752.6229999999996</v>
      </c>
      <c r="F146" s="4">
        <f t="shared" si="7"/>
        <v>2.9005890772120391E-2</v>
      </c>
      <c r="G146" s="16">
        <f t="shared" si="5"/>
        <v>5.1595335416861288E-2</v>
      </c>
    </row>
    <row r="147" spans="1:7">
      <c r="A147" s="1">
        <v>33695</v>
      </c>
      <c r="B147" s="2">
        <v>766.63900000000001</v>
      </c>
      <c r="C147" s="2">
        <v>607.77700000000004</v>
      </c>
      <c r="D147" s="5">
        <v>4155.666666666667</v>
      </c>
      <c r="E147" s="7">
        <f t="shared" si="6"/>
        <v>2781.2506666666668</v>
      </c>
      <c r="F147" s="4">
        <f t="shared" si="7"/>
        <v>1.0400140762707866E-2</v>
      </c>
      <c r="G147" s="16">
        <f t="shared" ref="G147:G210" si="8">(E147-E143)/E143</f>
        <v>5.1431710983780736E-2</v>
      </c>
    </row>
    <row r="148" spans="1:7">
      <c r="A148" s="1">
        <v>33786</v>
      </c>
      <c r="B148" s="2">
        <v>774.46299999999997</v>
      </c>
      <c r="C148" s="2">
        <v>620.46799999999996</v>
      </c>
      <c r="D148" s="5">
        <v>4227</v>
      </c>
      <c r="E148" s="7">
        <f t="shared" si="6"/>
        <v>2832.069</v>
      </c>
      <c r="F148" s="4">
        <f t="shared" si="7"/>
        <v>1.8271755919878667E-2</v>
      </c>
      <c r="G148" s="16">
        <f t="shared" si="8"/>
        <v>5.9919285420227092E-2</v>
      </c>
    </row>
    <row r="149" spans="1:7">
      <c r="A149" s="1">
        <v>33878</v>
      </c>
      <c r="B149" s="2">
        <v>788.67</v>
      </c>
      <c r="C149" s="2">
        <v>629.79499999999996</v>
      </c>
      <c r="D149" s="5">
        <v>4307.2</v>
      </c>
      <c r="E149" s="7">
        <f t="shared" si="6"/>
        <v>2888.7349999999997</v>
      </c>
      <c r="F149" s="4">
        <f t="shared" si="7"/>
        <v>2.0008693291017877E-2</v>
      </c>
      <c r="G149" s="16">
        <f t="shared" si="8"/>
        <v>7.9888285420706473E-2</v>
      </c>
    </row>
    <row r="150" spans="1:7">
      <c r="A150" s="1">
        <v>33970</v>
      </c>
      <c r="B150" s="2">
        <v>797.97900000000004</v>
      </c>
      <c r="C150" s="2">
        <v>638.78399999999999</v>
      </c>
      <c r="D150" s="5">
        <v>4349.5</v>
      </c>
      <c r="E150" s="7">
        <f t="shared" si="6"/>
        <v>2912.7370000000001</v>
      </c>
      <c r="F150" s="4">
        <f t="shared" si="7"/>
        <v>8.3088272202193735E-3</v>
      </c>
      <c r="G150" s="16">
        <f t="shared" si="8"/>
        <v>5.8167791230401153E-2</v>
      </c>
    </row>
    <row r="151" spans="1:7">
      <c r="A151" s="1">
        <v>34060</v>
      </c>
      <c r="B151" s="2">
        <v>806.84299999999996</v>
      </c>
      <c r="C151" s="2">
        <v>644.976</v>
      </c>
      <c r="D151" s="5">
        <v>4418.6000000000004</v>
      </c>
      <c r="E151" s="7">
        <f t="shared" si="6"/>
        <v>2966.7810000000004</v>
      </c>
      <c r="F151" s="4">
        <f t="shared" si="7"/>
        <v>1.8554369996330023E-2</v>
      </c>
      <c r="G151" s="16">
        <f t="shared" si="8"/>
        <v>6.6707519590707004E-2</v>
      </c>
    </row>
    <row r="152" spans="1:7">
      <c r="A152" s="1">
        <v>34151</v>
      </c>
      <c r="B152" s="2">
        <v>822.35900000000004</v>
      </c>
      <c r="C152" s="2">
        <v>652.80600000000004</v>
      </c>
      <c r="D152" s="5">
        <v>4487.166666666667</v>
      </c>
      <c r="E152" s="7">
        <f t="shared" si="6"/>
        <v>3012.001666666667</v>
      </c>
      <c r="F152" s="4">
        <f t="shared" si="7"/>
        <v>1.5242333919041074E-2</v>
      </c>
      <c r="G152" s="16">
        <f t="shared" si="8"/>
        <v>6.3533998171184047E-2</v>
      </c>
    </row>
    <row r="153" spans="1:7">
      <c r="A153" s="1">
        <v>34243</v>
      </c>
      <c r="B153" s="2">
        <v>832.57600000000002</v>
      </c>
      <c r="C153" s="2">
        <v>658.66800000000001</v>
      </c>
      <c r="D153" s="5">
        <v>4552.666666666667</v>
      </c>
      <c r="E153" s="7">
        <f t="shared" si="6"/>
        <v>3061.4226666666668</v>
      </c>
      <c r="F153" s="4">
        <f t="shared" si="7"/>
        <v>1.6408025449299712E-2</v>
      </c>
      <c r="G153" s="16">
        <f t="shared" si="8"/>
        <v>5.9779684417804742E-2</v>
      </c>
    </row>
    <row r="154" spans="1:7">
      <c r="A154" s="1">
        <v>34335</v>
      </c>
      <c r="B154" s="2">
        <v>847.15499999999997</v>
      </c>
      <c r="C154" s="2">
        <v>667.11500000000001</v>
      </c>
      <c r="D154" s="5">
        <v>4621.2333333333336</v>
      </c>
      <c r="E154" s="7">
        <f t="shared" si="6"/>
        <v>3106.9633333333336</v>
      </c>
      <c r="F154" s="4">
        <f t="shared" si="7"/>
        <v>1.4875654760945597E-2</v>
      </c>
      <c r="G154" s="16">
        <f t="shared" si="8"/>
        <v>6.6681726957611862E-2</v>
      </c>
    </row>
    <row r="155" spans="1:7">
      <c r="A155" s="1">
        <v>34425</v>
      </c>
      <c r="B155" s="2">
        <v>860.52</v>
      </c>
      <c r="C155" s="2">
        <v>675.46600000000001</v>
      </c>
      <c r="D155" s="5">
        <v>4683.166666666667</v>
      </c>
      <c r="E155" s="7">
        <f t="shared" si="6"/>
        <v>3147.1806666666671</v>
      </c>
      <c r="F155" s="4">
        <f t="shared" si="7"/>
        <v>1.2944257468975654E-2</v>
      </c>
      <c r="G155" s="16">
        <f t="shared" si="8"/>
        <v>6.0806532961707203E-2</v>
      </c>
    </row>
    <row r="156" spans="1:7">
      <c r="A156" s="1">
        <v>34516</v>
      </c>
      <c r="B156" s="2">
        <v>868.10599999999999</v>
      </c>
      <c r="C156" s="2">
        <v>684.68399999999997</v>
      </c>
      <c r="D156" s="5">
        <v>4752.7333333333336</v>
      </c>
      <c r="E156" s="7">
        <f t="shared" si="6"/>
        <v>3199.9433333333336</v>
      </c>
      <c r="F156" s="4">
        <f t="shared" si="7"/>
        <v>1.6765058080555013E-2</v>
      </c>
      <c r="G156" s="16">
        <f t="shared" si="8"/>
        <v>6.2397597168217564E-2</v>
      </c>
    </row>
    <row r="157" spans="1:7">
      <c r="A157" s="1">
        <v>34608</v>
      </c>
      <c r="B157" s="2">
        <v>877.59</v>
      </c>
      <c r="C157" s="2">
        <v>694.57799999999997</v>
      </c>
      <c r="D157" s="5">
        <v>4826.7</v>
      </c>
      <c r="E157" s="7">
        <f t="shared" si="6"/>
        <v>3254.5319999999997</v>
      </c>
      <c r="F157" s="4">
        <f t="shared" si="7"/>
        <v>1.7059260424403165E-2</v>
      </c>
      <c r="G157" s="16">
        <f t="shared" si="8"/>
        <v>6.3078298673339958E-2</v>
      </c>
    </row>
    <row r="158" spans="1:7">
      <c r="A158" s="1">
        <v>34700</v>
      </c>
      <c r="B158" s="2">
        <v>889.70600000000002</v>
      </c>
      <c r="C158" s="2">
        <v>707.80600000000004</v>
      </c>
      <c r="D158" s="5">
        <v>4862.4666666666662</v>
      </c>
      <c r="E158" s="7">
        <f t="shared" si="6"/>
        <v>3264.9546666666661</v>
      </c>
      <c r="F158" s="4">
        <f t="shared" si="7"/>
        <v>3.2025085839273893E-3</v>
      </c>
      <c r="G158" s="16">
        <f t="shared" si="8"/>
        <v>5.0850723482413956E-2</v>
      </c>
    </row>
    <row r="159" spans="1:7">
      <c r="A159" s="1">
        <v>34790</v>
      </c>
      <c r="B159" s="2">
        <v>907.76700000000005</v>
      </c>
      <c r="C159" s="2">
        <v>715.57899999999995</v>
      </c>
      <c r="D159" s="5">
        <v>4933.6000000000004</v>
      </c>
      <c r="E159" s="7">
        <f t="shared" si="6"/>
        <v>3310.2540000000004</v>
      </c>
      <c r="F159" s="4">
        <f t="shared" si="7"/>
        <v>1.3874414182780168E-2</v>
      </c>
      <c r="G159" s="16">
        <f t="shared" si="8"/>
        <v>5.1815688581377889E-2</v>
      </c>
    </row>
    <row r="160" spans="1:7">
      <c r="A160" s="1">
        <v>34881</v>
      </c>
      <c r="B160" s="2">
        <v>924.10699999999997</v>
      </c>
      <c r="C160" s="2">
        <v>723.56799999999998</v>
      </c>
      <c r="D160" s="5">
        <v>4998.666666666667</v>
      </c>
      <c r="E160" s="7">
        <f t="shared" si="6"/>
        <v>3350.9916666666668</v>
      </c>
      <c r="F160" s="4">
        <f t="shared" si="7"/>
        <v>1.2306507798696542E-2</v>
      </c>
      <c r="G160" s="16">
        <f t="shared" si="8"/>
        <v>4.7203440060917694E-2</v>
      </c>
    </row>
    <row r="161" spans="1:7">
      <c r="A161" s="1">
        <v>34973</v>
      </c>
      <c r="B161" s="2">
        <v>933.14200000000005</v>
      </c>
      <c r="C161" s="2">
        <v>732.58900000000006</v>
      </c>
      <c r="D161" s="5">
        <v>5055.666666666667</v>
      </c>
      <c r="E161" s="7">
        <f t="shared" si="6"/>
        <v>3389.9356666666667</v>
      </c>
      <c r="F161" s="4">
        <f t="shared" si="7"/>
        <v>1.1621634391809377E-2</v>
      </c>
      <c r="G161" s="16">
        <f t="shared" si="8"/>
        <v>4.1604650581609601E-2</v>
      </c>
    </row>
    <row r="162" spans="1:7">
      <c r="A162" s="1">
        <v>35065</v>
      </c>
      <c r="B162" s="2">
        <v>950.21</v>
      </c>
      <c r="C162" s="2">
        <v>736.33900000000006</v>
      </c>
      <c r="D162" s="5">
        <v>5130.6000000000004</v>
      </c>
      <c r="E162" s="7">
        <f t="shared" si="6"/>
        <v>3444.0510000000004</v>
      </c>
      <c r="F162" s="4">
        <f t="shared" si="7"/>
        <v>1.596352811808532E-2</v>
      </c>
      <c r="G162" s="16">
        <f t="shared" si="8"/>
        <v>5.4854156219014683E-2</v>
      </c>
    </row>
    <row r="163" spans="1:7">
      <c r="A163" s="1">
        <v>35156</v>
      </c>
      <c r="B163" s="2">
        <v>959.06799999999998</v>
      </c>
      <c r="C163" s="2">
        <v>748.01099999999997</v>
      </c>
      <c r="D163" s="5">
        <v>5220.5333333333338</v>
      </c>
      <c r="E163" s="7">
        <f t="shared" si="6"/>
        <v>3513.454333333334</v>
      </c>
      <c r="F163" s="4">
        <f t="shared" si="7"/>
        <v>2.0151656677945141E-2</v>
      </c>
      <c r="G163" s="16">
        <f t="shared" si="8"/>
        <v>6.1385118281960735E-2</v>
      </c>
    </row>
    <row r="164" spans="1:7">
      <c r="A164" s="1">
        <v>35247</v>
      </c>
      <c r="B164" s="2">
        <v>963.16499999999996</v>
      </c>
      <c r="C164" s="2">
        <v>754.78399999999999</v>
      </c>
      <c r="D164" s="5">
        <v>5274.5</v>
      </c>
      <c r="E164" s="7">
        <f t="shared" si="6"/>
        <v>3556.5509999999999</v>
      </c>
      <c r="F164" s="4">
        <f t="shared" si="7"/>
        <v>1.226618096549404E-2</v>
      </c>
      <c r="G164" s="16">
        <f t="shared" si="8"/>
        <v>6.1342836324570528E-2</v>
      </c>
    </row>
    <row r="165" spans="1:7">
      <c r="A165" s="1">
        <v>35339</v>
      </c>
      <c r="B165" s="2">
        <v>977.31600000000003</v>
      </c>
      <c r="C165" s="2">
        <v>769.13</v>
      </c>
      <c r="D165" s="5">
        <v>5352.7666666666664</v>
      </c>
      <c r="E165" s="7">
        <f t="shared" si="6"/>
        <v>3606.3206666666665</v>
      </c>
      <c r="F165" s="4">
        <f t="shared" si="7"/>
        <v>1.3993800923047802E-2</v>
      </c>
      <c r="G165" s="16">
        <f t="shared" si="8"/>
        <v>6.3831594837542083E-2</v>
      </c>
    </row>
    <row r="166" spans="1:7">
      <c r="A166" s="1">
        <v>35431</v>
      </c>
      <c r="B166" s="2">
        <v>988.12900000000002</v>
      </c>
      <c r="C166" s="2">
        <v>776.34500000000003</v>
      </c>
      <c r="D166" s="5">
        <v>5433.1</v>
      </c>
      <c r="E166" s="7">
        <f t="shared" si="6"/>
        <v>3668.6260000000002</v>
      </c>
      <c r="F166" s="4">
        <f t="shared" si="7"/>
        <v>1.7276703624617692E-2</v>
      </c>
      <c r="G166" s="16">
        <f t="shared" si="8"/>
        <v>6.5206641829636022E-2</v>
      </c>
    </row>
    <row r="167" spans="1:7">
      <c r="A167" s="1">
        <v>35521</v>
      </c>
      <c r="B167" s="2">
        <v>1001.145</v>
      </c>
      <c r="C167" s="2">
        <v>785.38300000000004</v>
      </c>
      <c r="D167" s="5">
        <v>5471.2333333333336</v>
      </c>
      <c r="E167" s="7">
        <f t="shared" si="6"/>
        <v>3684.7053333333333</v>
      </c>
      <c r="F167" s="4">
        <f t="shared" si="7"/>
        <v>4.3829306485134011E-3</v>
      </c>
      <c r="G167" s="16">
        <f t="shared" si="8"/>
        <v>4.8741490212433652E-2</v>
      </c>
    </row>
    <row r="168" spans="1:7">
      <c r="A168" s="1">
        <v>35612</v>
      </c>
      <c r="B168" s="2">
        <v>1014.417</v>
      </c>
      <c r="C168" s="2">
        <v>796.49</v>
      </c>
      <c r="D168" s="5">
        <v>5579.166666666667</v>
      </c>
      <c r="E168" s="7">
        <f t="shared" si="6"/>
        <v>3768.2596666666668</v>
      </c>
      <c r="F168" s="4">
        <f t="shared" si="7"/>
        <v>2.2675987840185544E-2</v>
      </c>
      <c r="G168" s="16">
        <f t="shared" si="8"/>
        <v>5.9526396969048635E-2</v>
      </c>
    </row>
    <row r="169" spans="1:7">
      <c r="A169" s="1">
        <v>35704</v>
      </c>
      <c r="B169" s="2">
        <v>1035.598</v>
      </c>
      <c r="C169" s="2">
        <v>805.57299999999998</v>
      </c>
      <c r="D169" s="5">
        <v>5663.6333333333332</v>
      </c>
      <c r="E169" s="7">
        <f t="shared" si="6"/>
        <v>3822.4623333333334</v>
      </c>
      <c r="F169" s="4">
        <f t="shared" si="7"/>
        <v>1.4384005207001367E-2</v>
      </c>
      <c r="G169" s="16">
        <f t="shared" si="8"/>
        <v>5.9934123070216963E-2</v>
      </c>
    </row>
    <row r="170" spans="1:7">
      <c r="A170" s="1">
        <v>35796</v>
      </c>
      <c r="B170" s="2">
        <v>1041.346</v>
      </c>
      <c r="C170" s="2">
        <v>820.16499999999996</v>
      </c>
      <c r="D170" s="5">
        <v>5721.333333333333</v>
      </c>
      <c r="E170" s="7">
        <f t="shared" si="6"/>
        <v>3859.8223333333331</v>
      </c>
      <c r="F170" s="4">
        <f t="shared" si="7"/>
        <v>9.7738046165180455E-3</v>
      </c>
      <c r="G170" s="16">
        <f t="shared" si="8"/>
        <v>5.2116605326717101E-2</v>
      </c>
    </row>
    <row r="171" spans="1:7">
      <c r="A171" s="1">
        <v>35886</v>
      </c>
      <c r="B171" s="2">
        <v>1061.7750000000001</v>
      </c>
      <c r="C171" s="2">
        <v>829.31200000000001</v>
      </c>
      <c r="D171" s="5">
        <v>5832.5666666666666</v>
      </c>
      <c r="E171" s="7">
        <f t="shared" si="6"/>
        <v>3941.4796666666666</v>
      </c>
      <c r="F171" s="4">
        <f t="shared" si="7"/>
        <v>2.1155723316107787E-2</v>
      </c>
      <c r="G171" s="16">
        <f t="shared" si="8"/>
        <v>6.9686531243203884E-2</v>
      </c>
    </row>
    <row r="172" spans="1:7">
      <c r="A172" s="1">
        <v>35977</v>
      </c>
      <c r="B172" s="2">
        <v>1076.617</v>
      </c>
      <c r="C172" s="2">
        <v>836.74599999999998</v>
      </c>
      <c r="D172" s="5">
        <v>5926.8666666666668</v>
      </c>
      <c r="E172" s="7">
        <f t="shared" si="6"/>
        <v>4013.503666666667</v>
      </c>
      <c r="F172" s="4">
        <f t="shared" si="7"/>
        <v>1.8273340494208735E-2</v>
      </c>
      <c r="G172" s="16">
        <f t="shared" si="8"/>
        <v>6.5081502256700494E-2</v>
      </c>
    </row>
    <row r="173" spans="1:7">
      <c r="A173" s="1">
        <v>36069</v>
      </c>
      <c r="B173" s="2">
        <v>1082.1500000000001</v>
      </c>
      <c r="C173" s="2">
        <v>841.95699999999999</v>
      </c>
      <c r="D173" s="5">
        <v>6028.2333333333336</v>
      </c>
      <c r="E173" s="7">
        <f t="shared" si="6"/>
        <v>4104.1263333333336</v>
      </c>
      <c r="F173" s="4">
        <f t="shared" si="7"/>
        <v>2.2579440357639299E-2</v>
      </c>
      <c r="G173" s="16">
        <f t="shared" si="8"/>
        <v>7.3686533819779576E-2</v>
      </c>
    </row>
    <row r="174" spans="1:7">
      <c r="A174" s="1">
        <v>36161</v>
      </c>
      <c r="B174" s="2">
        <v>1099.5440000000001</v>
      </c>
      <c r="C174" s="2">
        <v>848.87800000000004</v>
      </c>
      <c r="D174" s="5">
        <v>6102.5333333333338</v>
      </c>
      <c r="E174" s="7">
        <f t="shared" si="6"/>
        <v>4154.1113333333342</v>
      </c>
      <c r="F174" s="4">
        <f t="shared" si="7"/>
        <v>1.2179205984481288E-2</v>
      </c>
      <c r="G174" s="16">
        <f t="shared" si="8"/>
        <v>7.6244182914464317E-2</v>
      </c>
    </row>
    <row r="175" spans="1:7">
      <c r="A175" s="1">
        <v>36251</v>
      </c>
      <c r="B175" s="2">
        <v>1115.9760000000001</v>
      </c>
      <c r="C175" s="2">
        <v>856.13199999999995</v>
      </c>
      <c r="D175" s="5">
        <v>6225.3</v>
      </c>
      <c r="E175" s="7">
        <f>D175-(C175+B175)</f>
        <v>4253.192</v>
      </c>
      <c r="F175" s="4">
        <f t="shared" si="7"/>
        <v>2.3851230435646919E-2</v>
      </c>
      <c r="G175" s="16">
        <f t="shared" si="8"/>
        <v>7.9085105010055889E-2</v>
      </c>
    </row>
    <row r="176" spans="1:7">
      <c r="A176" s="1">
        <v>36342</v>
      </c>
      <c r="B176" s="2">
        <v>1134.672</v>
      </c>
      <c r="C176" s="2">
        <v>867.80600000000004</v>
      </c>
      <c r="D176" s="5">
        <v>6328.9333333333334</v>
      </c>
      <c r="E176" s="7">
        <f t="shared" si="6"/>
        <v>4326.4553333333333</v>
      </c>
      <c r="F176" s="4">
        <f t="shared" si="7"/>
        <v>1.722549401328069E-2</v>
      </c>
      <c r="G176" s="16">
        <f t="shared" si="8"/>
        <v>7.7974680642706864E-2</v>
      </c>
    </row>
    <row r="177" spans="1:7">
      <c r="A177" s="1">
        <v>36434</v>
      </c>
      <c r="B177" s="2">
        <v>1142.3399999999999</v>
      </c>
      <c r="C177" s="2">
        <v>881.54200000000003</v>
      </c>
      <c r="D177" s="5">
        <v>6459.5666666666666</v>
      </c>
      <c r="E177" s="7">
        <f t="shared" si="6"/>
        <v>4435.6846666666661</v>
      </c>
      <c r="F177" s="4">
        <f t="shared" si="7"/>
        <v>2.5246841794891853E-2</v>
      </c>
      <c r="G177" s="16">
        <f t="shared" si="8"/>
        <v>8.078658072497584E-2</v>
      </c>
    </row>
    <row r="178" spans="1:7">
      <c r="A178" s="1">
        <v>36526</v>
      </c>
      <c r="B178" s="2">
        <v>1158.7829999999999</v>
      </c>
      <c r="C178" s="2">
        <v>893.83500000000004</v>
      </c>
      <c r="D178" s="5">
        <v>6613.6</v>
      </c>
      <c r="E178" s="7">
        <f t="shared" si="6"/>
        <v>4560.982</v>
      </c>
      <c r="F178" s="4">
        <f t="shared" si="7"/>
        <v>2.8247574557073392E-2</v>
      </c>
      <c r="G178" s="16">
        <f t="shared" si="8"/>
        <v>9.7944092976483946E-2</v>
      </c>
    </row>
    <row r="179" spans="1:7">
      <c r="A179" s="1">
        <v>36617</v>
      </c>
      <c r="B179" s="2">
        <v>1184.33</v>
      </c>
      <c r="C179" s="2">
        <v>910.02200000000005</v>
      </c>
      <c r="D179" s="5">
        <v>6707.5333333333338</v>
      </c>
      <c r="E179" s="7">
        <f t="shared" si="6"/>
        <v>4613.1813333333339</v>
      </c>
      <c r="F179" s="4">
        <f t="shared" si="7"/>
        <v>1.1444757583637454E-2</v>
      </c>
      <c r="G179" s="16">
        <f t="shared" si="8"/>
        <v>8.463980307809614E-2</v>
      </c>
    </row>
    <row r="180" spans="1:7">
      <c r="A180" s="1">
        <v>36708</v>
      </c>
      <c r="B180" s="2">
        <v>1208.4970000000001</v>
      </c>
      <c r="C180" s="2">
        <v>926.69</v>
      </c>
      <c r="D180" s="5">
        <v>6815.3666666666668</v>
      </c>
      <c r="E180" s="7">
        <f t="shared" si="6"/>
        <v>4680.1796666666669</v>
      </c>
      <c r="F180" s="4">
        <f t="shared" si="7"/>
        <v>1.4523238626937343E-2</v>
      </c>
      <c r="G180" s="16">
        <f t="shared" si="8"/>
        <v>8.1758461853991993E-2</v>
      </c>
    </row>
    <row r="181" spans="1:7">
      <c r="A181" s="1">
        <v>36800</v>
      </c>
      <c r="B181" s="2">
        <v>1242.6130000000001</v>
      </c>
      <c r="C181" s="2">
        <v>943.15099999999995</v>
      </c>
      <c r="D181" s="5">
        <v>6912.1</v>
      </c>
      <c r="E181" s="7">
        <f t="shared" si="6"/>
        <v>4726.3360000000002</v>
      </c>
      <c r="F181" s="4">
        <f t="shared" si="7"/>
        <v>9.8620857789006571E-3</v>
      </c>
      <c r="G181" s="16">
        <f t="shared" si="8"/>
        <v>6.5525697874225394E-2</v>
      </c>
    </row>
    <row r="182" spans="1:7">
      <c r="A182" s="1">
        <v>36892</v>
      </c>
      <c r="B182" s="2">
        <v>1271.442</v>
      </c>
      <c r="C182" s="2">
        <v>966.19899999999996</v>
      </c>
      <c r="D182" s="5">
        <v>6986.9</v>
      </c>
      <c r="E182" s="7">
        <f t="shared" si="6"/>
        <v>4749.259</v>
      </c>
      <c r="F182" s="4">
        <f t="shared" si="7"/>
        <v>4.850057211336598E-3</v>
      </c>
      <c r="G182" s="16">
        <f t="shared" si="8"/>
        <v>4.1279926121173038E-2</v>
      </c>
    </row>
    <row r="183" spans="1:7">
      <c r="A183" s="1">
        <v>36982</v>
      </c>
      <c r="B183" s="2">
        <v>1281.297</v>
      </c>
      <c r="C183" s="2">
        <v>985.03</v>
      </c>
      <c r="D183" s="5">
        <v>7036.333333333333</v>
      </c>
      <c r="E183" s="7">
        <f t="shared" si="6"/>
        <v>4770.0063333333328</v>
      </c>
      <c r="F183" s="4">
        <f t="shared" si="7"/>
        <v>4.3685411415407731E-3</v>
      </c>
      <c r="G183" s="16">
        <f t="shared" si="8"/>
        <v>3.3994978447266518E-2</v>
      </c>
    </row>
    <row r="184" spans="1:7">
      <c r="A184" s="1">
        <v>37073</v>
      </c>
      <c r="B184" s="2">
        <v>1295.33</v>
      </c>
      <c r="C184" s="2">
        <v>1006.119</v>
      </c>
      <c r="D184" s="5">
        <v>7064.6333333333332</v>
      </c>
      <c r="E184" s="7">
        <f t="shared" si="6"/>
        <v>4763.1843333333327</v>
      </c>
      <c r="F184" s="4">
        <f t="shared" si="7"/>
        <v>-1.4301867803250541E-3</v>
      </c>
      <c r="G184" s="16">
        <f t="shared" si="8"/>
        <v>1.773535902004883E-2</v>
      </c>
    </row>
    <row r="185" spans="1:7">
      <c r="A185" s="1">
        <v>37165</v>
      </c>
      <c r="B185" s="2">
        <v>1301.904</v>
      </c>
      <c r="C185" s="2">
        <v>1028.9079999999999</v>
      </c>
      <c r="D185" s="5">
        <v>7174.666666666667</v>
      </c>
      <c r="E185" s="7">
        <f t="shared" si="6"/>
        <v>4843.8546666666671</v>
      </c>
      <c r="F185" s="4">
        <f t="shared" si="7"/>
        <v>1.6936219068574305E-2</v>
      </c>
      <c r="G185" s="16">
        <f t="shared" si="8"/>
        <v>2.4864644973752782E-2</v>
      </c>
    </row>
    <row r="186" spans="1:7">
      <c r="A186" s="1">
        <v>37257</v>
      </c>
      <c r="B186" s="2">
        <v>1307.4449999999999</v>
      </c>
      <c r="C186" s="2">
        <v>1052.143</v>
      </c>
      <c r="D186" s="5">
        <v>7209.9333333333334</v>
      </c>
      <c r="E186" s="7">
        <f t="shared" si="6"/>
        <v>4850.3453333333337</v>
      </c>
      <c r="F186" s="4">
        <f t="shared" si="7"/>
        <v>1.3399796470634374E-3</v>
      </c>
      <c r="G186" s="16">
        <f t="shared" si="8"/>
        <v>2.128465373931673E-2</v>
      </c>
    </row>
    <row r="187" spans="1:7">
      <c r="A187" s="1">
        <v>37347</v>
      </c>
      <c r="B187" s="2">
        <v>1327.0920000000001</v>
      </c>
      <c r="C187" s="2">
        <v>1074.6400000000001</v>
      </c>
      <c r="D187" s="5">
        <v>7302.1</v>
      </c>
      <c r="E187" s="7">
        <f t="shared" si="6"/>
        <v>4900.3680000000004</v>
      </c>
      <c r="F187" s="4">
        <f t="shared" si="7"/>
        <v>1.0313217560591576E-2</v>
      </c>
      <c r="G187" s="16">
        <f t="shared" si="8"/>
        <v>2.7329453580739675E-2</v>
      </c>
    </row>
    <row r="188" spans="1:7">
      <c r="A188" s="1">
        <v>37438</v>
      </c>
      <c r="B188" s="2">
        <v>1340.7760000000001</v>
      </c>
      <c r="C188" s="2">
        <v>1094.2929999999999</v>
      </c>
      <c r="D188" s="5">
        <v>7390.9666666666662</v>
      </c>
      <c r="E188" s="7">
        <f t="shared" si="6"/>
        <v>4955.8976666666658</v>
      </c>
      <c r="F188" s="4">
        <f t="shared" si="7"/>
        <v>1.1331733997664141E-2</v>
      </c>
      <c r="G188" s="16">
        <f t="shared" si="8"/>
        <v>4.0458928281381472E-2</v>
      </c>
    </row>
    <row r="189" spans="1:7">
      <c r="A189" s="1">
        <v>37530</v>
      </c>
      <c r="B189" s="2">
        <v>1359.019</v>
      </c>
      <c r="C189" s="2">
        <v>1110.412</v>
      </c>
      <c r="D189" s="5">
        <v>7467.7333333333336</v>
      </c>
      <c r="E189" s="7">
        <f t="shared" si="6"/>
        <v>4998.3023333333331</v>
      </c>
      <c r="F189" s="4">
        <f t="shared" si="7"/>
        <v>8.5564048168066016E-3</v>
      </c>
      <c r="G189" s="16">
        <f t="shared" si="8"/>
        <v>3.1885280896123636E-2</v>
      </c>
    </row>
    <row r="190" spans="1:7">
      <c r="A190" s="1">
        <v>37622</v>
      </c>
      <c r="B190" s="2">
        <v>1374.481</v>
      </c>
      <c r="C190" s="2">
        <v>1126.395</v>
      </c>
      <c r="D190" s="5">
        <v>7555.8</v>
      </c>
      <c r="E190" s="7">
        <f t="shared" si="6"/>
        <v>5054.924</v>
      </c>
      <c r="F190" s="4">
        <f t="shared" si="7"/>
        <v>1.1328179627923048E-2</v>
      </c>
      <c r="G190" s="16">
        <f t="shared" si="8"/>
        <v>4.2178165183564861E-2</v>
      </c>
    </row>
    <row r="191" spans="1:7">
      <c r="A191" s="1">
        <v>37712</v>
      </c>
      <c r="B191" s="2">
        <v>1388.5039999999999</v>
      </c>
      <c r="C191" s="2">
        <v>1144.6890000000001</v>
      </c>
      <c r="D191" s="5">
        <v>7642.5666666666666</v>
      </c>
      <c r="E191" s="7">
        <f t="shared" si="6"/>
        <v>5109.3736666666664</v>
      </c>
      <c r="F191" s="4">
        <f t="shared" si="7"/>
        <v>1.0771609358848208E-2</v>
      </c>
      <c r="G191" s="16">
        <f t="shared" si="8"/>
        <v>4.2651014508842192E-2</v>
      </c>
    </row>
    <row r="192" spans="1:7">
      <c r="A192" s="1">
        <v>37803</v>
      </c>
      <c r="B192" s="2">
        <v>1397.6420000000001</v>
      </c>
      <c r="C192" s="2">
        <v>1163.163</v>
      </c>
      <c r="D192" s="5">
        <v>7802.5666666666666</v>
      </c>
      <c r="E192" s="7">
        <f t="shared" si="6"/>
        <v>5241.7616666666663</v>
      </c>
      <c r="F192" s="4">
        <f t="shared" si="7"/>
        <v>2.591080798487954E-2</v>
      </c>
      <c r="G192" s="16">
        <f t="shared" si="8"/>
        <v>5.768157843991005E-2</v>
      </c>
    </row>
    <row r="193" spans="1:7">
      <c r="A193" s="1">
        <v>37895</v>
      </c>
      <c r="B193" s="2">
        <v>1415.8489999999999</v>
      </c>
      <c r="C193" s="2">
        <v>1181.95</v>
      </c>
      <c r="D193" s="5">
        <v>7891.5</v>
      </c>
      <c r="E193" s="7">
        <f t="shared" si="6"/>
        <v>5293.701</v>
      </c>
      <c r="F193" s="4">
        <f t="shared" si="7"/>
        <v>9.9087552308273676E-3</v>
      </c>
      <c r="G193" s="16">
        <f t="shared" si="8"/>
        <v>5.9099799685319879E-2</v>
      </c>
    </row>
    <row r="194" spans="1:7">
      <c r="A194" s="1">
        <v>37987</v>
      </c>
      <c r="B194" s="2">
        <v>1434.5119999999999</v>
      </c>
      <c r="C194" s="2">
        <v>1201.9880000000001</v>
      </c>
      <c r="D194" s="5">
        <v>8027.7333333333336</v>
      </c>
      <c r="E194" s="7">
        <f t="shared" si="6"/>
        <v>5391.2333333333336</v>
      </c>
      <c r="F194" s="4">
        <f t="shared" si="7"/>
        <v>1.8424224060507678E-2</v>
      </c>
      <c r="G194" s="16">
        <f t="shared" si="8"/>
        <v>6.6531036536520358E-2</v>
      </c>
    </row>
    <row r="195" spans="1:7">
      <c r="A195" s="1">
        <v>38078</v>
      </c>
      <c r="B195" s="2">
        <v>1456.6679999999999</v>
      </c>
      <c r="C195" s="2">
        <v>1225.9839999999999</v>
      </c>
      <c r="D195" s="5">
        <v>8133</v>
      </c>
      <c r="E195" s="7">
        <f t="shared" si="6"/>
        <v>5450.348</v>
      </c>
      <c r="F195" s="4">
        <f t="shared" si="7"/>
        <v>1.0964961635247293E-2</v>
      </c>
      <c r="G195" s="16">
        <f t="shared" si="8"/>
        <v>6.6735055131676005E-2</v>
      </c>
    </row>
    <row r="196" spans="1:7">
      <c r="A196" s="1">
        <v>38169</v>
      </c>
      <c r="B196" s="2">
        <v>1478.9110000000001</v>
      </c>
      <c r="C196" s="2">
        <v>1252.4860000000001</v>
      </c>
      <c r="D196" s="5">
        <v>8264.3666666666668</v>
      </c>
      <c r="E196" s="7">
        <f t="shared" si="6"/>
        <v>5532.9696666666669</v>
      </c>
      <c r="F196" s="4">
        <f t="shared" si="7"/>
        <v>1.5158970888953677E-2</v>
      </c>
      <c r="G196" s="16">
        <f t="shared" si="8"/>
        <v>5.5555368312879654E-2</v>
      </c>
    </row>
    <row r="197" spans="1:7">
      <c r="A197" s="1">
        <v>38261</v>
      </c>
      <c r="B197" s="2">
        <v>1506.2360000000001</v>
      </c>
      <c r="C197" s="2">
        <v>1275.0360000000001</v>
      </c>
      <c r="D197" s="5">
        <v>8425.5666666666675</v>
      </c>
      <c r="E197" s="7">
        <f t="shared" si="6"/>
        <v>5644.2946666666676</v>
      </c>
      <c r="F197" s="4">
        <f t="shared" si="7"/>
        <v>2.0120298267795923E-2</v>
      </c>
      <c r="G197" s="16">
        <f t="shared" si="8"/>
        <v>6.6228460327976121E-2</v>
      </c>
    </row>
    <row r="198" spans="1:7">
      <c r="A198" s="1">
        <v>38353</v>
      </c>
      <c r="B198" s="2">
        <v>1533.806</v>
      </c>
      <c r="C198" s="2">
        <v>1291.8910000000001</v>
      </c>
      <c r="D198" s="5">
        <v>8522.9666666666672</v>
      </c>
      <c r="E198" s="7">
        <f t="shared" si="6"/>
        <v>5697.269666666667</v>
      </c>
      <c r="F198" s="4">
        <f t="shared" si="7"/>
        <v>9.3855836961971948E-3</v>
      </c>
      <c r="G198" s="16">
        <f t="shared" si="8"/>
        <v>5.6765551481726524E-2</v>
      </c>
    </row>
    <row r="199" spans="1:7">
      <c r="A199" s="1">
        <v>38443</v>
      </c>
      <c r="B199" s="2">
        <v>1566.827</v>
      </c>
      <c r="C199" s="2">
        <v>1309.461</v>
      </c>
      <c r="D199" s="5">
        <v>8671.4333333333325</v>
      </c>
      <c r="E199" s="7">
        <f t="shared" si="6"/>
        <v>5795.145333333332</v>
      </c>
      <c r="F199" s="4">
        <f t="shared" si="7"/>
        <v>1.7179398623047737E-2</v>
      </c>
      <c r="G199" s="16">
        <f t="shared" si="8"/>
        <v>6.3261526297647794E-2</v>
      </c>
    </row>
    <row r="200" spans="1:7">
      <c r="A200" s="1">
        <v>38534</v>
      </c>
      <c r="B200" s="2">
        <v>1601.3430000000001</v>
      </c>
      <c r="C200" s="2">
        <v>1333.172</v>
      </c>
      <c r="D200" s="5">
        <v>8849.2333333333336</v>
      </c>
      <c r="E200" s="7">
        <f t="shared" si="6"/>
        <v>5914.7183333333332</v>
      </c>
      <c r="F200" s="4">
        <f t="shared" si="7"/>
        <v>2.0633304796037543E-2</v>
      </c>
      <c r="G200" s="16">
        <f t="shared" si="8"/>
        <v>6.8995257459390807E-2</v>
      </c>
    </row>
    <row r="201" spans="1:7">
      <c r="A201" s="1">
        <v>38626</v>
      </c>
      <c r="B201" s="2">
        <v>1632.5070000000001</v>
      </c>
      <c r="C201" s="2">
        <v>1347.6089999999999</v>
      </c>
      <c r="D201" s="5">
        <v>8944.9</v>
      </c>
      <c r="E201" s="7">
        <f t="shared" si="6"/>
        <v>5964.7839999999997</v>
      </c>
      <c r="F201" s="4">
        <f t="shared" si="7"/>
        <v>8.4645901706786944E-3</v>
      </c>
      <c r="G201" s="16">
        <f t="shared" si="8"/>
        <v>5.6781113010636347E-2</v>
      </c>
    </row>
    <row r="202" spans="1:7">
      <c r="A202" s="1">
        <v>38718</v>
      </c>
      <c r="B202" s="2">
        <v>1644.1320000000001</v>
      </c>
      <c r="C202" s="2">
        <v>1362.221</v>
      </c>
      <c r="D202" s="5">
        <v>9090.6666666666661</v>
      </c>
      <c r="E202" s="7">
        <f t="shared" si="6"/>
        <v>6084.313666666666</v>
      </c>
      <c r="F202" s="4">
        <f t="shared" si="7"/>
        <v>2.003922802010372E-2</v>
      </c>
      <c r="G202" s="16">
        <f t="shared" si="8"/>
        <v>6.7934997401386643E-2</v>
      </c>
    </row>
    <row r="203" spans="1:7">
      <c r="A203" s="1">
        <v>38808</v>
      </c>
      <c r="B203" s="2">
        <v>1673.5440000000001</v>
      </c>
      <c r="C203" s="2">
        <v>1382.3720000000001</v>
      </c>
      <c r="D203" s="5">
        <v>9210.2333333333336</v>
      </c>
      <c r="E203" s="7">
        <f t="shared" si="6"/>
        <v>6154.3173333333334</v>
      </c>
      <c r="F203" s="4">
        <f t="shared" si="7"/>
        <v>1.150559791980932E-2</v>
      </c>
      <c r="G203" s="16">
        <f t="shared" si="8"/>
        <v>6.197808326463624E-2</v>
      </c>
    </row>
    <row r="204" spans="1:7">
      <c r="A204" s="1">
        <v>38899</v>
      </c>
      <c r="B204" s="2">
        <v>1702.923</v>
      </c>
      <c r="C204" s="2">
        <v>1401.48</v>
      </c>
      <c r="D204" s="5">
        <v>9333.0333333333328</v>
      </c>
      <c r="E204" s="7">
        <f t="shared" si="6"/>
        <v>6228.6303333333326</v>
      </c>
      <c r="F204" s="4">
        <f t="shared" si="7"/>
        <v>1.2074937962249892E-2</v>
      </c>
      <c r="G204" s="16">
        <f t="shared" si="8"/>
        <v>5.3073026018990367E-2</v>
      </c>
    </row>
    <row r="205" spans="1:7">
      <c r="A205" s="1">
        <v>38991</v>
      </c>
      <c r="B205" s="2">
        <v>1708.896</v>
      </c>
      <c r="C205" s="2">
        <v>1421.4939999999999</v>
      </c>
      <c r="D205" s="5">
        <v>9407.4666666666672</v>
      </c>
      <c r="E205" s="7">
        <f t="shared" si="6"/>
        <v>6277.0766666666677</v>
      </c>
      <c r="F205" s="4">
        <f t="shared" si="7"/>
        <v>7.7780074816879438E-3</v>
      </c>
      <c r="G205" s="16">
        <f t="shared" si="8"/>
        <v>5.235607302237065E-2</v>
      </c>
    </row>
    <row r="206" spans="1:7">
      <c r="A206" s="1">
        <v>39083</v>
      </c>
      <c r="B206" s="2">
        <v>1738.2750000000001</v>
      </c>
      <c r="C206" s="2">
        <v>1449.3119999999999</v>
      </c>
      <c r="D206" s="5">
        <v>9549.4</v>
      </c>
      <c r="E206" s="7">
        <f t="shared" si="6"/>
        <v>6361.8130000000001</v>
      </c>
      <c r="F206" s="4">
        <f t="shared" si="7"/>
        <v>1.3499330633208614E-2</v>
      </c>
      <c r="G206" s="16">
        <f t="shared" si="8"/>
        <v>4.5608978848942883E-2</v>
      </c>
    </row>
    <row r="207" spans="1:7">
      <c r="A207" s="1">
        <v>39173</v>
      </c>
      <c r="B207" s="2">
        <v>1752.317</v>
      </c>
      <c r="C207" s="2">
        <v>1464.5260000000001</v>
      </c>
      <c r="D207" s="5">
        <v>9644.7666666666664</v>
      </c>
      <c r="E207" s="7">
        <f t="shared" ref="E207:E250" si="9">D207-(C207+B207)</f>
        <v>6427.9236666666666</v>
      </c>
      <c r="F207" s="4">
        <f t="shared" si="7"/>
        <v>1.0391796594251745E-2</v>
      </c>
      <c r="G207" s="16">
        <f t="shared" si="8"/>
        <v>4.4457625194497578E-2</v>
      </c>
    </row>
    <row r="208" spans="1:7">
      <c r="A208" s="1">
        <v>39264</v>
      </c>
      <c r="B208" s="2">
        <v>1765.7</v>
      </c>
      <c r="C208" s="2">
        <v>1487.9649999999999</v>
      </c>
      <c r="D208" s="5">
        <v>9753.7999999999993</v>
      </c>
      <c r="E208" s="7">
        <f t="shared" si="9"/>
        <v>6500.1349999999993</v>
      </c>
      <c r="F208" s="4">
        <f t="shared" ref="F208:F251" si="10">(E208-E207)/E207</f>
        <v>1.1234006045809101E-2</v>
      </c>
      <c r="G208" s="16">
        <f t="shared" si="8"/>
        <v>4.3589786540015683E-2</v>
      </c>
    </row>
    <row r="209" spans="1:7">
      <c r="A209" s="1">
        <v>39356</v>
      </c>
      <c r="B209" s="2">
        <v>1776.4380000000001</v>
      </c>
      <c r="C209" s="2">
        <v>1511.0329999999999</v>
      </c>
      <c r="D209" s="5">
        <v>9877.7333333333336</v>
      </c>
      <c r="E209" s="7">
        <f t="shared" si="9"/>
        <v>6590.262333333334</v>
      </c>
      <c r="F209" s="4">
        <f t="shared" si="10"/>
        <v>1.3865455614896417E-2</v>
      </c>
      <c r="G209" s="16">
        <f t="shared" si="8"/>
        <v>4.9893554483695368E-2</v>
      </c>
    </row>
    <row r="210" spans="1:7">
      <c r="A210" s="1">
        <v>39448</v>
      </c>
      <c r="B210" s="2">
        <v>1803.616</v>
      </c>
      <c r="C210" s="2">
        <v>1535.3440000000001</v>
      </c>
      <c r="D210" s="5">
        <v>9934.2666666666664</v>
      </c>
      <c r="E210" s="7">
        <f t="shared" si="9"/>
        <v>6595.3066666666664</v>
      </c>
      <c r="F210" s="4">
        <f t="shared" si="10"/>
        <v>7.6542223635291205E-4</v>
      </c>
      <c r="G210" s="16">
        <f t="shared" si="8"/>
        <v>3.6702378184751153E-2</v>
      </c>
    </row>
    <row r="211" spans="1:7">
      <c r="A211" s="1">
        <v>39539</v>
      </c>
      <c r="B211" s="2">
        <v>1828.8720000000001</v>
      </c>
      <c r="C211" s="2">
        <v>1548.0809999999999</v>
      </c>
      <c r="D211" s="5">
        <v>10052.833333333334</v>
      </c>
      <c r="E211" s="7">
        <f t="shared" si="9"/>
        <v>6675.8803333333344</v>
      </c>
      <c r="F211" s="4">
        <f t="shared" si="10"/>
        <v>1.2216818828743072E-2</v>
      </c>
      <c r="G211" s="16">
        <f t="shared" ref="G211:G250" si="11">(E211-E207)/E207</f>
        <v>3.8574923960671567E-2</v>
      </c>
    </row>
    <row r="212" spans="1:7">
      <c r="A212" s="1">
        <v>39630</v>
      </c>
      <c r="B212" s="2">
        <v>1843.4659999999999</v>
      </c>
      <c r="C212" s="2">
        <v>1562.174</v>
      </c>
      <c r="D212" s="5">
        <v>10080.966666666667</v>
      </c>
      <c r="E212" s="7">
        <f t="shared" si="9"/>
        <v>6675.3266666666677</v>
      </c>
      <c r="F212" s="4">
        <f t="shared" si="10"/>
        <v>-8.2935379159235873E-5</v>
      </c>
      <c r="G212" s="16">
        <f t="shared" si="11"/>
        <v>2.695200433016675E-2</v>
      </c>
    </row>
    <row r="213" spans="1:7">
      <c r="A213" s="1">
        <v>39722</v>
      </c>
      <c r="B213" s="2">
        <v>1865.4829999999999</v>
      </c>
      <c r="C213" s="2">
        <v>1575.7850000000001</v>
      </c>
      <c r="D213" s="5">
        <v>9837.2666666666664</v>
      </c>
      <c r="E213" s="7">
        <f t="shared" si="9"/>
        <v>6395.9986666666664</v>
      </c>
      <c r="F213" s="4">
        <f t="shared" si="10"/>
        <v>-4.1844843548231044E-2</v>
      </c>
      <c r="G213" s="16">
        <f t="shared" si="11"/>
        <v>-2.947737993434469E-2</v>
      </c>
    </row>
    <row r="214" spans="1:7">
      <c r="A214" s="1">
        <v>39814</v>
      </c>
      <c r="B214" s="2">
        <v>1873.7539999999999</v>
      </c>
      <c r="C214" s="2">
        <v>1600.08</v>
      </c>
      <c r="D214" s="5">
        <v>9756.1</v>
      </c>
      <c r="E214" s="7">
        <f t="shared" si="9"/>
        <v>6282.2660000000005</v>
      </c>
      <c r="F214" s="4">
        <f t="shared" si="10"/>
        <v>-1.7781846525296213E-2</v>
      </c>
      <c r="G214" s="16">
        <f t="shared" si="11"/>
        <v>-4.7464156329349236E-2</v>
      </c>
    </row>
    <row r="215" spans="1:7">
      <c r="A215" s="1">
        <v>39904</v>
      </c>
      <c r="B215" s="2">
        <v>1872.9269999999999</v>
      </c>
      <c r="C215" s="2">
        <v>1627.52</v>
      </c>
      <c r="D215" s="5">
        <v>9760.2000000000007</v>
      </c>
      <c r="E215" s="7">
        <f t="shared" si="9"/>
        <v>6259.7530000000006</v>
      </c>
      <c r="F215" s="4">
        <f t="shared" si="10"/>
        <v>-3.5835795555297909E-3</v>
      </c>
      <c r="G215" s="16">
        <f t="shared" si="11"/>
        <v>-6.2332952742662068E-2</v>
      </c>
    </row>
    <row r="216" spans="1:7">
      <c r="A216" s="1">
        <v>39995</v>
      </c>
      <c r="B216" s="2">
        <v>1875.7539999999999</v>
      </c>
      <c r="C216" s="2">
        <v>1647.796</v>
      </c>
      <c r="D216" s="5">
        <v>9895.3666666666668</v>
      </c>
      <c r="E216" s="7">
        <f t="shared" si="9"/>
        <v>6371.8166666666666</v>
      </c>
      <c r="F216" s="4">
        <f t="shared" si="10"/>
        <v>1.7902250562708461E-2</v>
      </c>
      <c r="G216" s="16">
        <f t="shared" si="11"/>
        <v>-4.5467437798300168E-2</v>
      </c>
    </row>
    <row r="217" spans="1:7">
      <c r="A217" s="1">
        <v>40087</v>
      </c>
      <c r="B217" s="2">
        <v>1888.19</v>
      </c>
      <c r="C217" s="2">
        <v>1655.5519999999999</v>
      </c>
      <c r="D217" s="5">
        <v>9957.1</v>
      </c>
      <c r="E217" s="7">
        <f t="shared" si="9"/>
        <v>6413.3580000000002</v>
      </c>
      <c r="F217" s="4">
        <f t="shared" si="10"/>
        <v>6.5195430921061604E-3</v>
      </c>
      <c r="G217" s="16">
        <f t="shared" si="11"/>
        <v>2.7140927067110781E-3</v>
      </c>
    </row>
    <row r="218" spans="1:7">
      <c r="A218" s="1">
        <v>40179</v>
      </c>
      <c r="B218" s="2">
        <v>1890.9259999999999</v>
      </c>
      <c r="C218" s="2">
        <v>1663.318</v>
      </c>
      <c r="D218" s="5">
        <v>10040.5</v>
      </c>
      <c r="E218" s="7">
        <f t="shared" si="9"/>
        <v>6486.2560000000003</v>
      </c>
      <c r="F218" s="4">
        <f t="shared" si="10"/>
        <v>1.1366588298984735E-2</v>
      </c>
      <c r="G218" s="16">
        <f t="shared" si="11"/>
        <v>3.2470767713433303E-2</v>
      </c>
    </row>
    <row r="219" spans="1:7">
      <c r="A219" s="1">
        <v>40269</v>
      </c>
      <c r="B219" s="2">
        <v>1893.5830000000001</v>
      </c>
      <c r="C219" s="2">
        <v>1687.097</v>
      </c>
      <c r="D219" s="5">
        <v>10131.766666666666</v>
      </c>
      <c r="E219" s="7">
        <f t="shared" si="9"/>
        <v>6551.0866666666661</v>
      </c>
      <c r="F219" s="4">
        <f t="shared" si="10"/>
        <v>9.9950829363913193E-3</v>
      </c>
      <c r="G219" s="16">
        <f t="shared" si="11"/>
        <v>4.6540760740346382E-2</v>
      </c>
    </row>
    <row r="220" spans="1:7">
      <c r="A220" s="1">
        <v>40360</v>
      </c>
      <c r="B220" s="2">
        <v>1908.173</v>
      </c>
      <c r="C220" s="2">
        <v>1718.9929999999999</v>
      </c>
      <c r="D220" s="5">
        <v>10220.633333333333</v>
      </c>
      <c r="E220" s="7">
        <f t="shared" si="9"/>
        <v>6593.467333333333</v>
      </c>
      <c r="F220" s="4">
        <f t="shared" si="10"/>
        <v>6.4692575175823623E-3</v>
      </c>
      <c r="G220" s="16">
        <f t="shared" si="11"/>
        <v>3.47861023412998E-2</v>
      </c>
    </row>
    <row r="221" spans="1:7">
      <c r="A221" s="1">
        <v>40452</v>
      </c>
      <c r="B221" s="2">
        <v>1922.8620000000001</v>
      </c>
      <c r="C221" s="2">
        <v>1728.828</v>
      </c>
      <c r="D221" s="5">
        <v>10350.5</v>
      </c>
      <c r="E221" s="7">
        <f t="shared" si="9"/>
        <v>6698.8099999999995</v>
      </c>
      <c r="F221" s="4">
        <f t="shared" si="10"/>
        <v>1.597682392905864E-2</v>
      </c>
      <c r="G221" s="16">
        <f t="shared" si="11"/>
        <v>4.4508976420776655E-2</v>
      </c>
    </row>
    <row r="222" spans="1:7">
      <c r="A222" s="1">
        <v>40544</v>
      </c>
      <c r="B222" s="2">
        <v>1929.68</v>
      </c>
      <c r="C222" s="2">
        <v>1741.4770000000001</v>
      </c>
      <c r="D222" s="5">
        <v>10485.366666666667</v>
      </c>
      <c r="E222" s="7">
        <f t="shared" si="9"/>
        <v>6814.2096666666666</v>
      </c>
      <c r="F222" s="4">
        <f t="shared" si="10"/>
        <v>1.722689054722662E-2</v>
      </c>
      <c r="G222" s="16">
        <f t="shared" si="11"/>
        <v>5.0561320223356326E-2</v>
      </c>
    </row>
    <row r="223" spans="1:7">
      <c r="A223" s="1">
        <v>40634</v>
      </c>
      <c r="B223" s="2">
        <v>1946.5229999999999</v>
      </c>
      <c r="C223" s="2">
        <v>1753.4469999999999</v>
      </c>
      <c r="D223" s="5">
        <v>10612.133333333333</v>
      </c>
      <c r="E223" s="7">
        <f t="shared" si="9"/>
        <v>6912.1633333333339</v>
      </c>
      <c r="F223" s="4">
        <f t="shared" si="10"/>
        <v>1.4374912346156734E-2</v>
      </c>
      <c r="G223" s="16">
        <f t="shared" si="11"/>
        <v>5.5117064548070055E-2</v>
      </c>
    </row>
    <row r="224" spans="1:7">
      <c r="A224" s="1">
        <v>40725</v>
      </c>
      <c r="B224" s="2">
        <v>1971.595</v>
      </c>
      <c r="C224" s="2">
        <v>1755.4290000000001</v>
      </c>
      <c r="D224" s="5">
        <v>10705.4</v>
      </c>
      <c r="E224" s="7">
        <f t="shared" si="9"/>
        <v>6978.3759999999993</v>
      </c>
      <c r="F224" s="4">
        <f t="shared" si="10"/>
        <v>9.5791524988074767E-3</v>
      </c>
      <c r="G224" s="16">
        <f t="shared" si="11"/>
        <v>5.8377276659999061E-2</v>
      </c>
    </row>
    <row r="225" spans="1:7">
      <c r="A225" s="1">
        <v>40817</v>
      </c>
      <c r="B225" s="2">
        <v>1975.9179999999999</v>
      </c>
      <c r="C225" s="2">
        <v>1778.232</v>
      </c>
      <c r="D225" s="5">
        <v>10761.6</v>
      </c>
      <c r="E225" s="7">
        <f t="shared" si="9"/>
        <v>7007.4500000000007</v>
      </c>
      <c r="F225" s="4">
        <f t="shared" si="10"/>
        <v>4.1662988638046213E-3</v>
      </c>
      <c r="G225" s="16">
        <f t="shared" si="11"/>
        <v>4.6073854908558573E-2</v>
      </c>
    </row>
    <row r="226" spans="1:7">
      <c r="A226" s="1">
        <v>40909</v>
      </c>
      <c r="B226" s="2">
        <v>1967.32</v>
      </c>
      <c r="C226" s="2">
        <v>1811.171</v>
      </c>
      <c r="D226" s="5">
        <v>10922.466666666667</v>
      </c>
      <c r="E226" s="7">
        <f t="shared" si="9"/>
        <v>7143.9756666666672</v>
      </c>
      <c r="F226" s="4">
        <f t="shared" si="10"/>
        <v>1.9482931261252869E-2</v>
      </c>
      <c r="G226" s="16">
        <f t="shared" si="11"/>
        <v>4.8393873410313398E-2</v>
      </c>
    </row>
    <row r="227" spans="1:7">
      <c r="A227" s="1">
        <v>41000</v>
      </c>
      <c r="B227" s="2">
        <v>1994.403</v>
      </c>
      <c r="C227" s="2">
        <v>1814.154</v>
      </c>
      <c r="D227" s="5">
        <v>10964.866666666667</v>
      </c>
      <c r="E227" s="7">
        <f t="shared" si="9"/>
        <v>7156.309666666667</v>
      </c>
      <c r="F227" s="4">
        <f t="shared" si="10"/>
        <v>1.7264896432317774E-3</v>
      </c>
      <c r="G227" s="16">
        <f t="shared" si="11"/>
        <v>3.532126218082228E-2</v>
      </c>
    </row>
    <row r="228" spans="1:7">
      <c r="A228" s="1">
        <v>41091</v>
      </c>
      <c r="B228" s="2">
        <v>2009.799</v>
      </c>
      <c r="C228" s="2">
        <v>1823.3920000000001</v>
      </c>
      <c r="D228" s="5">
        <v>11014.266666666666</v>
      </c>
      <c r="E228" s="7">
        <f t="shared" si="9"/>
        <v>7181.0756666666666</v>
      </c>
      <c r="F228" s="4">
        <f t="shared" si="10"/>
        <v>3.4607222372387025E-3</v>
      </c>
      <c r="G228" s="16">
        <f t="shared" si="11"/>
        <v>2.9046825030159932E-2</v>
      </c>
    </row>
    <row r="229" spans="1:7">
      <c r="A229" s="1">
        <v>41183</v>
      </c>
      <c r="B229" s="2">
        <v>2013.798</v>
      </c>
      <c r="C229" s="2">
        <v>1836.4559999999999</v>
      </c>
      <c r="D229" s="5">
        <v>11125.7</v>
      </c>
      <c r="E229" s="7">
        <f t="shared" si="9"/>
        <v>7275.4460000000008</v>
      </c>
      <c r="F229" s="4">
        <f t="shared" si="10"/>
        <v>1.3141531674897294E-2</v>
      </c>
      <c r="G229" s="16">
        <f t="shared" si="11"/>
        <v>3.8244439846163734E-2</v>
      </c>
    </row>
    <row r="230" spans="1:7">
      <c r="A230" s="1">
        <v>41275</v>
      </c>
      <c r="B230" s="2">
        <v>2034.8979999999999</v>
      </c>
      <c r="C230" s="2">
        <v>1838.2650000000001</v>
      </c>
      <c r="D230" s="5">
        <v>11223.166666666666</v>
      </c>
      <c r="E230" s="7">
        <f t="shared" si="9"/>
        <v>7350.0036666666656</v>
      </c>
      <c r="F230" s="4">
        <f t="shared" si="10"/>
        <v>1.024784826478882E-2</v>
      </c>
      <c r="G230" s="16">
        <f t="shared" si="11"/>
        <v>2.8839403941605217E-2</v>
      </c>
    </row>
    <row r="231" spans="1:7">
      <c r="A231" s="1">
        <v>41365</v>
      </c>
      <c r="B231" s="2">
        <v>2045.6279999999999</v>
      </c>
      <c r="C231" s="2">
        <v>1848.2080000000001</v>
      </c>
      <c r="D231" s="5">
        <v>11239.6</v>
      </c>
      <c r="E231" s="7">
        <f t="shared" si="9"/>
        <v>7345.7640000000001</v>
      </c>
      <c r="F231" s="4">
        <f t="shared" si="10"/>
        <v>-5.7682510906667647E-4</v>
      </c>
      <c r="G231" s="16">
        <f t="shared" si="11"/>
        <v>2.6473747246544034E-2</v>
      </c>
    </row>
    <row r="232" spans="1:7">
      <c r="A232" s="1">
        <v>41456</v>
      </c>
      <c r="B232" s="2">
        <v>2053.9920000000002</v>
      </c>
      <c r="C232" s="2">
        <v>1859.1289999999999</v>
      </c>
      <c r="D232" s="5">
        <v>11330.933333333332</v>
      </c>
      <c r="E232" s="7">
        <f t="shared" si="9"/>
        <v>7417.8123333333324</v>
      </c>
      <c r="F232" s="4">
        <f t="shared" si="10"/>
        <v>9.8081470264130815E-3</v>
      </c>
      <c r="G232" s="16">
        <f t="shared" si="11"/>
        <v>3.2966741704945006E-2</v>
      </c>
    </row>
    <row r="233" spans="1:7">
      <c r="A233" s="1">
        <v>41548</v>
      </c>
      <c r="B233" s="2">
        <v>2086.5349999999999</v>
      </c>
      <c r="C233" s="2">
        <v>1887.3579999999999</v>
      </c>
      <c r="D233" s="5">
        <v>11475.1</v>
      </c>
      <c r="E233" s="7">
        <f t="shared" si="9"/>
        <v>7501.2070000000003</v>
      </c>
      <c r="F233" s="4">
        <f t="shared" si="10"/>
        <v>1.1242488070494633E-2</v>
      </c>
      <c r="G233" s="16">
        <f t="shared" si="11"/>
        <v>3.103053750931551E-2</v>
      </c>
    </row>
    <row r="234" spans="1:7">
      <c r="A234" s="1">
        <v>41640</v>
      </c>
      <c r="B234" s="2">
        <v>2128.4490000000001</v>
      </c>
      <c r="C234" s="2">
        <v>1877.614</v>
      </c>
      <c r="D234" s="5">
        <v>11573.9</v>
      </c>
      <c r="E234" s="7">
        <f t="shared" si="9"/>
        <v>7567.8369999999995</v>
      </c>
      <c r="F234" s="4">
        <f t="shared" si="10"/>
        <v>8.8825704983210296E-3</v>
      </c>
      <c r="G234" s="16">
        <f t="shared" si="11"/>
        <v>2.9637173423632392E-2</v>
      </c>
    </row>
    <row r="235" spans="1:7">
      <c r="A235" s="1">
        <v>41730</v>
      </c>
      <c r="B235" s="2">
        <v>2140.902</v>
      </c>
      <c r="C235" s="2">
        <v>1918.1420000000001</v>
      </c>
      <c r="D235" s="5">
        <v>11756</v>
      </c>
      <c r="E235" s="7">
        <f t="shared" si="9"/>
        <v>7696.9560000000001</v>
      </c>
      <c r="F235" s="4">
        <f t="shared" si="10"/>
        <v>1.7061546119452705E-2</v>
      </c>
      <c r="G235" s="16">
        <f t="shared" si="11"/>
        <v>4.7808777956928644E-2</v>
      </c>
    </row>
    <row r="236" spans="1:7">
      <c r="A236" s="1">
        <v>41821</v>
      </c>
      <c r="B236" s="2">
        <v>2156.0219999999999</v>
      </c>
      <c r="C236" s="2">
        <v>1959.752</v>
      </c>
      <c r="D236" s="5">
        <v>11920.733333333334</v>
      </c>
      <c r="E236" s="7">
        <f t="shared" si="9"/>
        <v>7804.9593333333341</v>
      </c>
      <c r="F236" s="4">
        <f t="shared" si="10"/>
        <v>1.4031954104107392E-2</v>
      </c>
      <c r="G236" s="16">
        <f t="shared" si="11"/>
        <v>5.2191533379765356E-2</v>
      </c>
    </row>
    <row r="237" spans="1:7">
      <c r="A237" s="1">
        <v>41913</v>
      </c>
      <c r="B237" s="2">
        <v>2192.817</v>
      </c>
      <c r="C237" s="2">
        <v>1997.759</v>
      </c>
      <c r="D237" s="5">
        <v>12045.466666666667</v>
      </c>
      <c r="E237" s="7">
        <f t="shared" si="9"/>
        <v>7854.8906666666671</v>
      </c>
      <c r="F237" s="4">
        <f t="shared" si="10"/>
        <v>6.3973854572293284E-3</v>
      </c>
      <c r="G237" s="16">
        <f t="shared" si="11"/>
        <v>4.7150234177868545E-2</v>
      </c>
    </row>
    <row r="238" spans="1:7">
      <c r="A238" s="1">
        <v>42005</v>
      </c>
      <c r="B238" s="2">
        <v>2230.9560000000001</v>
      </c>
      <c r="C238" s="2">
        <v>2024.626</v>
      </c>
      <c r="D238" s="5">
        <v>12095.566666666668</v>
      </c>
      <c r="E238" s="7">
        <f t="shared" si="9"/>
        <v>7839.9846666666672</v>
      </c>
      <c r="F238" s="4">
        <f t="shared" si="10"/>
        <v>-1.8976712258078469E-3</v>
      </c>
      <c r="G238" s="16">
        <f t="shared" si="11"/>
        <v>3.5961089894862651E-2</v>
      </c>
    </row>
    <row r="239" spans="1:7">
      <c r="A239" s="1">
        <v>42095</v>
      </c>
      <c r="B239" s="2">
        <v>2243.7269999999999</v>
      </c>
      <c r="C239" s="2">
        <v>2049.498</v>
      </c>
      <c r="D239" s="5">
        <v>12256.733333333334</v>
      </c>
      <c r="E239" s="7">
        <f t="shared" si="9"/>
        <v>7963.5083333333332</v>
      </c>
      <c r="F239" s="4">
        <f t="shared" si="10"/>
        <v>1.5755600542415944E-2</v>
      </c>
      <c r="G239" s="16">
        <f t="shared" si="11"/>
        <v>3.4630876587229166E-2</v>
      </c>
    </row>
    <row r="240" spans="1:7">
      <c r="A240" s="1">
        <v>42186</v>
      </c>
      <c r="B240" s="2">
        <v>2272.1950000000002</v>
      </c>
      <c r="C240" s="2">
        <v>2078.4259999999999</v>
      </c>
      <c r="D240" s="5">
        <v>12380.733333333334</v>
      </c>
      <c r="E240" s="7">
        <f t="shared" si="9"/>
        <v>8030.1123333333335</v>
      </c>
      <c r="F240" s="4">
        <f t="shared" si="10"/>
        <v>8.3636504430103908E-3</v>
      </c>
      <c r="G240" s="16">
        <f t="shared" si="11"/>
        <v>2.884742769106027E-2</v>
      </c>
    </row>
    <row r="241" spans="1:7">
      <c r="A241" s="1">
        <v>42278</v>
      </c>
      <c r="B241" s="2">
        <v>2284.5790000000002</v>
      </c>
      <c r="C241" s="2">
        <v>2097.4679999999998</v>
      </c>
      <c r="D241" s="5">
        <v>12445.1</v>
      </c>
      <c r="E241" s="7">
        <f t="shared" si="9"/>
        <v>8063.0529999999999</v>
      </c>
      <c r="F241" s="4">
        <f t="shared" si="10"/>
        <v>4.1021426972980583E-3</v>
      </c>
      <c r="G241" s="16">
        <f t="shared" si="11"/>
        <v>2.650098418513944E-2</v>
      </c>
    </row>
    <row r="242" spans="1:7">
      <c r="A242" s="1">
        <v>42370</v>
      </c>
      <c r="B242" s="2">
        <v>2306.2269999999999</v>
      </c>
      <c r="C242" s="2">
        <v>2123.3200000000002</v>
      </c>
      <c r="D242" s="5">
        <v>12526.5</v>
      </c>
      <c r="E242" s="7">
        <f t="shared" si="9"/>
        <v>8096.9529999999995</v>
      </c>
      <c r="F242" s="4">
        <f t="shared" si="10"/>
        <v>4.2043627891320615E-3</v>
      </c>
      <c r="G242" s="16">
        <f t="shared" si="11"/>
        <v>3.2776637233218948E-2</v>
      </c>
    </row>
    <row r="243" spans="1:7">
      <c r="A243" s="1">
        <v>42461</v>
      </c>
      <c r="B243" s="2">
        <v>2341.0940000000001</v>
      </c>
      <c r="C243" s="2">
        <v>2169.9639999999999</v>
      </c>
      <c r="D243" s="5">
        <v>12706.533333333333</v>
      </c>
      <c r="E243" s="7">
        <f t="shared" si="9"/>
        <v>8195.4753333333319</v>
      </c>
      <c r="F243" s="4">
        <f t="shared" si="10"/>
        <v>1.216782823530437E-2</v>
      </c>
      <c r="G243" s="16">
        <f t="shared" si="11"/>
        <v>2.9128744554587905E-2</v>
      </c>
    </row>
    <row r="244" spans="1:7">
      <c r="A244" s="1">
        <v>42552</v>
      </c>
      <c r="B244" s="2">
        <v>2375.1480000000001</v>
      </c>
      <c r="C244" s="2">
        <v>2171.9050000000002</v>
      </c>
      <c r="D244" s="5">
        <v>12845.133333333333</v>
      </c>
      <c r="E244" s="7">
        <f t="shared" si="9"/>
        <v>8298.0803333333333</v>
      </c>
      <c r="F244" s="4">
        <f t="shared" si="10"/>
        <v>1.2519713113244039E-2</v>
      </c>
      <c r="G244" s="16">
        <f t="shared" si="11"/>
        <v>3.3370392452376219E-2</v>
      </c>
    </row>
    <row r="245" spans="1:7">
      <c r="A245" s="1">
        <v>42644</v>
      </c>
      <c r="B245" s="2">
        <v>2389.3649999999998</v>
      </c>
      <c r="C245" s="2">
        <v>2221.1239999999998</v>
      </c>
      <c r="D245" s="5">
        <v>12989.4</v>
      </c>
      <c r="E245" s="7">
        <f t="shared" si="9"/>
        <v>8378.9110000000001</v>
      </c>
      <c r="F245" s="4">
        <f t="shared" si="10"/>
        <v>9.7408874606781624E-3</v>
      </c>
      <c r="G245" s="16">
        <f t="shared" si="11"/>
        <v>3.9173499169607363E-2</v>
      </c>
    </row>
    <row r="246" spans="1:7">
      <c r="A246" s="1">
        <v>42736</v>
      </c>
      <c r="B246" s="2">
        <v>2402.3530000000001</v>
      </c>
      <c r="C246" s="2">
        <v>2238.2249999999999</v>
      </c>
      <c r="D246" s="5">
        <v>13114.1</v>
      </c>
      <c r="E246" s="7">
        <f t="shared" si="9"/>
        <v>8473.5220000000008</v>
      </c>
      <c r="F246" s="4">
        <f t="shared" si="10"/>
        <v>1.1291562829584989E-2</v>
      </c>
      <c r="G246" s="16">
        <f t="shared" si="11"/>
        <v>4.6507494856398615E-2</v>
      </c>
    </row>
    <row r="247" spans="1:7">
      <c r="A247" s="1">
        <v>42826</v>
      </c>
      <c r="B247" s="2">
        <v>2438.17</v>
      </c>
      <c r="C247" s="2">
        <v>2248.6849999999999</v>
      </c>
      <c r="D247" s="5">
        <v>13233.2</v>
      </c>
      <c r="E247" s="7">
        <f t="shared" si="9"/>
        <v>8546.3450000000012</v>
      </c>
      <c r="F247" s="4">
        <f t="shared" si="10"/>
        <v>8.5941831507607234E-3</v>
      </c>
      <c r="G247" s="16">
        <f t="shared" si="11"/>
        <v>4.2812607249219869E-2</v>
      </c>
    </row>
    <row r="248" spans="1:7">
      <c r="A248" s="1">
        <v>42917</v>
      </c>
      <c r="B248" s="2">
        <v>2458.223</v>
      </c>
      <c r="C248" s="2">
        <v>2284.6039999999998</v>
      </c>
      <c r="D248" s="5">
        <v>13359.1</v>
      </c>
      <c r="E248" s="7">
        <f t="shared" si="9"/>
        <v>8616.273000000001</v>
      </c>
      <c r="F248" s="4">
        <f t="shared" si="10"/>
        <v>8.182211225968513E-3</v>
      </c>
      <c r="G248" s="16">
        <f t="shared" si="11"/>
        <v>3.834533456954977E-2</v>
      </c>
    </row>
    <row r="249" spans="1:7">
      <c r="A249" s="1">
        <v>43009</v>
      </c>
      <c r="B249" s="2">
        <v>2492.6190000000001</v>
      </c>
      <c r="C249" s="2">
        <v>2313.163</v>
      </c>
      <c r="D249" s="5">
        <v>13579.2</v>
      </c>
      <c r="E249" s="7">
        <f t="shared" si="9"/>
        <v>8773.4180000000015</v>
      </c>
      <c r="F249" s="4">
        <f t="shared" si="10"/>
        <v>1.8238163995035955E-2</v>
      </c>
      <c r="G249" s="16">
        <f t="shared" si="11"/>
        <v>4.7083326222226426E-2</v>
      </c>
    </row>
    <row r="250" spans="1:7">
      <c r="A250" s="1">
        <v>43101</v>
      </c>
      <c r="B250" s="2">
        <v>2515.578</v>
      </c>
      <c r="C250" s="2">
        <v>2331.0160000000001</v>
      </c>
      <c r="D250" s="5">
        <v>13679.6</v>
      </c>
      <c r="E250" s="7">
        <f t="shared" si="9"/>
        <v>8833.0060000000012</v>
      </c>
      <c r="F250" s="4">
        <f t="shared" si="10"/>
        <v>6.7918797440176372E-3</v>
      </c>
      <c r="G250" s="16">
        <f t="shared" si="11"/>
        <v>4.2424389763784216E-2</v>
      </c>
    </row>
    <row r="251" spans="1:7">
      <c r="A251" s="1">
        <v>43191</v>
      </c>
      <c r="B251" s="2">
        <v>2548.4580000000001</v>
      </c>
      <c r="C251" s="2">
        <v>2357.8330000000001</v>
      </c>
      <c r="D251" s="5">
        <v>13875.6</v>
      </c>
      <c r="E251" s="7">
        <f>D251-(C251+B251)</f>
        <v>8969.3090000000011</v>
      </c>
      <c r="F251" s="4">
        <f t="shared" si="10"/>
        <v>1.5431100126049939E-2</v>
      </c>
      <c r="G251" s="16">
        <f>(E251-E247)/E247</f>
        <v>4.9490630205075957E-2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4"/>
  <sheetViews>
    <sheetView workbookViewId="0">
      <selection activeCell="E8" sqref="E8:E271"/>
    </sheetView>
  </sheetViews>
  <sheetFormatPr baseColWidth="10" defaultRowHeight="12" x14ac:dyDescent="0"/>
  <sheetData>
    <row r="1" spans="1:5">
      <c r="A1" t="s">
        <v>34</v>
      </c>
    </row>
    <row r="7" spans="1:5">
      <c r="B7" t="s">
        <v>35</v>
      </c>
      <c r="C7" t="s">
        <v>36</v>
      </c>
      <c r="D7" t="s">
        <v>37</v>
      </c>
      <c r="E7" t="s">
        <v>71</v>
      </c>
    </row>
    <row r="8" spans="1:5">
      <c r="A8" s="8">
        <v>21551</v>
      </c>
      <c r="B8" s="6">
        <f>Investment!D61+Consumption!E14</f>
        <v>277.23666666666668</v>
      </c>
      <c r="E8" s="7">
        <f>B8/$B$205</f>
        <v>3.4108916001170768E-2</v>
      </c>
    </row>
    <row r="9" spans="1:5">
      <c r="A9" s="8">
        <v>21641</v>
      </c>
      <c r="B9" s="6">
        <f>Investment!D62+Consumption!E15</f>
        <v>283.3</v>
      </c>
      <c r="C9" s="9">
        <f>(B9-B8)/B8</f>
        <v>2.1870603936468235E-2</v>
      </c>
      <c r="D9" s="9"/>
      <c r="E9" s="7">
        <f t="shared" ref="E9:E72" si="0">B9/$B$205</f>
        <v>3.485489859373464E-2</v>
      </c>
    </row>
    <row r="10" spans="1:5">
      <c r="A10" s="8">
        <v>21732</v>
      </c>
      <c r="B10" s="6">
        <f>Investment!D63+Consumption!E16</f>
        <v>288.17333333333335</v>
      </c>
      <c r="C10" s="9">
        <f t="shared" ref="C10:C73" si="1">(B10-B9)/B9</f>
        <v>1.7202023767502062E-2</v>
      </c>
      <c r="D10" s="9"/>
      <c r="E10" s="7">
        <f t="shared" si="0"/>
        <v>3.5454473387757937E-2</v>
      </c>
    </row>
    <row r="11" spans="1:5">
      <c r="A11" s="8">
        <v>21824</v>
      </c>
      <c r="B11" s="6">
        <f>Investment!D64+Consumption!E17</f>
        <v>289.03766666666667</v>
      </c>
      <c r="C11" s="9">
        <f t="shared" si="1"/>
        <v>2.9993522417063349E-3</v>
      </c>
      <c r="D11" s="9"/>
      <c r="E11" s="7">
        <f t="shared" si="0"/>
        <v>3.5560813841992021E-2</v>
      </c>
    </row>
    <row r="12" spans="1:5">
      <c r="A12" s="8">
        <v>21916</v>
      </c>
      <c r="B12" s="6">
        <f>Investment!D65+Consumption!E18</f>
        <v>292.31866666666667</v>
      </c>
      <c r="C12" s="9">
        <f t="shared" si="1"/>
        <v>1.1351461689537601E-2</v>
      </c>
      <c r="D12" s="9">
        <f>(B12-B8)/B8</f>
        <v>5.4401173485950603E-2</v>
      </c>
      <c r="E12" s="7">
        <f t="shared" si="0"/>
        <v>3.5964481057968178E-2</v>
      </c>
    </row>
    <row r="13" spans="1:5">
      <c r="A13" s="8">
        <v>22007</v>
      </c>
      <c r="B13" s="6">
        <f>Investment!D66+Consumption!E19</f>
        <v>297.63400000000001</v>
      </c>
      <c r="C13" s="9">
        <f t="shared" si="1"/>
        <v>1.8183352414488329E-2</v>
      </c>
      <c r="D13" s="9">
        <f t="shared" ref="D13:D76" si="2">(B13-B9)/B9</f>
        <v>5.0596540769502305E-2</v>
      </c>
      <c r="E13" s="7">
        <f t="shared" si="0"/>
        <v>3.6618435891449398E-2</v>
      </c>
    </row>
    <row r="14" spans="1:5">
      <c r="A14" s="8">
        <v>22098</v>
      </c>
      <c r="B14" s="6">
        <f>Investment!D67+Consumption!E20</f>
        <v>295.85933333333332</v>
      </c>
      <c r="C14" s="9">
        <f t="shared" si="1"/>
        <v>-5.9625804399587737E-3</v>
      </c>
      <c r="D14" s="9">
        <f t="shared" si="2"/>
        <v>2.6671447739786164E-2</v>
      </c>
      <c r="E14" s="7">
        <f t="shared" si="0"/>
        <v>3.6400095521861159E-2</v>
      </c>
    </row>
    <row r="15" spans="1:5">
      <c r="A15" s="8">
        <v>22190</v>
      </c>
      <c r="B15" s="6">
        <f>Investment!D68+Consumption!E21</f>
        <v>295.2023333333334</v>
      </c>
      <c r="C15" s="9">
        <f t="shared" si="1"/>
        <v>-2.2206499034448535E-3</v>
      </c>
      <c r="D15" s="9">
        <f t="shared" si="2"/>
        <v>2.132824672216908E-2</v>
      </c>
      <c r="E15" s="7">
        <f t="shared" si="0"/>
        <v>3.6319263653255156E-2</v>
      </c>
    </row>
    <row r="16" spans="1:5">
      <c r="A16" s="8">
        <v>22282</v>
      </c>
      <c r="B16" s="6">
        <f>Investment!D69+Consumption!E22</f>
        <v>294.18133333333333</v>
      </c>
      <c r="C16" s="9">
        <f t="shared" si="1"/>
        <v>-3.4586447487431954E-3</v>
      </c>
      <c r="D16" s="9">
        <f t="shared" si="2"/>
        <v>6.3720414707236911E-3</v>
      </c>
      <c r="E16" s="7">
        <f t="shared" si="0"/>
        <v>3.6193648222742604E-2</v>
      </c>
    </row>
    <row r="17" spans="1:5">
      <c r="A17" s="8">
        <v>22372</v>
      </c>
      <c r="B17" s="6">
        <f>Investment!D70+Consumption!E23</f>
        <v>299.00366666666667</v>
      </c>
      <c r="C17" s="9">
        <f t="shared" si="1"/>
        <v>1.6392383835820132E-2</v>
      </c>
      <c r="D17" s="9">
        <f t="shared" si="2"/>
        <v>4.6018488031161096E-3</v>
      </c>
      <c r="E17" s="7">
        <f t="shared" si="0"/>
        <v>3.6786948396828452E-2</v>
      </c>
    </row>
    <row r="18" spans="1:5">
      <c r="A18" s="8">
        <v>22463</v>
      </c>
      <c r="B18" s="6">
        <f>Investment!D71+Consumption!E24</f>
        <v>301.5506666666667</v>
      </c>
      <c r="C18" s="9">
        <f t="shared" si="1"/>
        <v>8.5182901881917569E-3</v>
      </c>
      <c r="D18" s="9">
        <f t="shared" si="2"/>
        <v>1.9236619204171496E-2</v>
      </c>
      <c r="E18" s="7">
        <f t="shared" si="0"/>
        <v>3.7100310298410669E-2</v>
      </c>
    </row>
    <row r="19" spans="1:5">
      <c r="A19" s="8">
        <v>22555</v>
      </c>
      <c r="B19" s="6">
        <f>Investment!D72+Consumption!E25</f>
        <v>309.07900000000006</v>
      </c>
      <c r="C19" s="9">
        <f t="shared" si="1"/>
        <v>2.4965401060297321E-2</v>
      </c>
      <c r="D19" s="9">
        <f t="shared" si="2"/>
        <v>4.7007306852813929E-2</v>
      </c>
      <c r="E19" s="7">
        <f t="shared" si="0"/>
        <v>3.8026534424471972E-2</v>
      </c>
    </row>
    <row r="20" spans="1:5">
      <c r="A20" s="8">
        <v>22647</v>
      </c>
      <c r="B20" s="6">
        <f>Investment!D73+Consumption!E26</f>
        <v>313.50366666666662</v>
      </c>
      <c r="C20" s="9">
        <f t="shared" si="1"/>
        <v>1.4315649612773927E-2</v>
      </c>
      <c r="D20" s="9">
        <f t="shared" si="2"/>
        <v>6.5681711053499736E-2</v>
      </c>
      <c r="E20" s="7">
        <f t="shared" si="0"/>
        <v>3.8570908967280798E-2</v>
      </c>
    </row>
    <row r="21" spans="1:5">
      <c r="A21" s="8">
        <v>22737</v>
      </c>
      <c r="B21" s="6">
        <f>Investment!D74+Consumption!E27</f>
        <v>318.31366666666668</v>
      </c>
      <c r="C21" s="9">
        <f t="shared" si="1"/>
        <v>1.5342723264268233E-2</v>
      </c>
      <c r="D21" s="9">
        <f t="shared" si="2"/>
        <v>6.4581147834307503E-2</v>
      </c>
      <c r="E21" s="7">
        <f t="shared" si="0"/>
        <v>3.9162691749617069E-2</v>
      </c>
    </row>
    <row r="22" spans="1:5">
      <c r="A22" s="8">
        <v>22828</v>
      </c>
      <c r="B22" s="6">
        <f>Investment!D75+Consumption!E28</f>
        <v>320.68466666666666</v>
      </c>
      <c r="C22" s="9">
        <f t="shared" si="1"/>
        <v>7.4486277162672272E-3</v>
      </c>
      <c r="D22" s="9">
        <f t="shared" si="2"/>
        <v>6.345202354054362E-2</v>
      </c>
      <c r="E22" s="7">
        <f t="shared" si="0"/>
        <v>3.94544000608269E-2</v>
      </c>
    </row>
    <row r="23" spans="1:5">
      <c r="A23" s="8">
        <v>22920</v>
      </c>
      <c r="B23" s="6">
        <f>Investment!D76+Consumption!E29</f>
        <v>325.17</v>
      </c>
      <c r="C23" s="9">
        <f t="shared" si="1"/>
        <v>1.3986740869015746E-2</v>
      </c>
      <c r="D23" s="9">
        <f t="shared" si="2"/>
        <v>5.2061123531524131E-2</v>
      </c>
      <c r="E23" s="7">
        <f t="shared" si="0"/>
        <v>4.0006238530620165E-2</v>
      </c>
    </row>
    <row r="24" spans="1:5">
      <c r="A24" s="8">
        <v>23012</v>
      </c>
      <c r="B24" s="6">
        <f>Investment!D77+Consumption!E30</f>
        <v>328.42366666666669</v>
      </c>
      <c r="C24" s="9">
        <f t="shared" si="1"/>
        <v>1.0006048118420133E-2</v>
      </c>
      <c r="D24" s="9">
        <f t="shared" si="2"/>
        <v>4.7591149917438735E-2</v>
      </c>
      <c r="E24" s="7">
        <f t="shared" si="0"/>
        <v>4.0406542878394541E-2</v>
      </c>
    </row>
    <row r="25" spans="1:5">
      <c r="A25" s="8">
        <v>23102</v>
      </c>
      <c r="B25" s="6">
        <f>Investment!D78+Consumption!E31</f>
        <v>332.88833333333332</v>
      </c>
      <c r="C25" s="9">
        <f t="shared" si="1"/>
        <v>1.3594229404904732E-2</v>
      </c>
      <c r="D25" s="9">
        <f t="shared" si="2"/>
        <v>4.578712192690431E-2</v>
      </c>
      <c r="E25" s="7">
        <f t="shared" si="0"/>
        <v>4.095583869174256E-2</v>
      </c>
    </row>
    <row r="26" spans="1:5">
      <c r="A26" s="8">
        <v>23193</v>
      </c>
      <c r="B26" s="6">
        <f>Investment!D79+Consumption!E32</f>
        <v>339.89499999999998</v>
      </c>
      <c r="C26" s="9">
        <f t="shared" si="1"/>
        <v>2.1048099212448601E-2</v>
      </c>
      <c r="D26" s="9">
        <f t="shared" si="2"/>
        <v>5.9904121806052438E-2</v>
      </c>
      <c r="E26" s="7">
        <f t="shared" si="0"/>
        <v>4.1817881247855397E-2</v>
      </c>
    </row>
    <row r="27" spans="1:5">
      <c r="A27" s="8">
        <v>23285</v>
      </c>
      <c r="B27" s="6">
        <f>Investment!D80+Consumption!E33</f>
        <v>344.63133333333337</v>
      </c>
      <c r="C27" s="9">
        <f t="shared" si="1"/>
        <v>1.3934695518714284E-2</v>
      </c>
      <c r="D27" s="9">
        <f t="shared" si="2"/>
        <v>5.9849719633832628E-2</v>
      </c>
      <c r="E27" s="7">
        <f t="shared" si="0"/>
        <v>4.2400600690282009E-2</v>
      </c>
    </row>
    <row r="28" spans="1:5">
      <c r="A28" s="8">
        <v>23377</v>
      </c>
      <c r="B28" s="6">
        <f>Investment!D81+Consumption!E34</f>
        <v>353.00099999999998</v>
      </c>
      <c r="C28" s="9">
        <f t="shared" si="1"/>
        <v>2.4285855223069103E-2</v>
      </c>
      <c r="D28" s="9">
        <f t="shared" si="2"/>
        <v>7.4834233424103475E-2</v>
      </c>
      <c r="E28" s="7">
        <f t="shared" si="0"/>
        <v>4.3430335540017365E-2</v>
      </c>
    </row>
    <row r="29" spans="1:5">
      <c r="A29" s="8">
        <v>23468</v>
      </c>
      <c r="B29" s="6">
        <f>Investment!D82+Consumption!E35</f>
        <v>359.92533333333336</v>
      </c>
      <c r="C29" s="9">
        <f t="shared" si="1"/>
        <v>1.9615619596922897E-2</v>
      </c>
      <c r="D29" s="9">
        <f t="shared" si="2"/>
        <v>8.1219427936295066E-2</v>
      </c>
      <c r="E29" s="7">
        <f t="shared" si="0"/>
        <v>4.4282248480937064E-2</v>
      </c>
    </row>
    <row r="30" spans="1:5">
      <c r="A30" s="8">
        <v>23559</v>
      </c>
      <c r="B30" s="6">
        <f>Investment!D83+Consumption!E36</f>
        <v>368.21799999999996</v>
      </c>
      <c r="C30" s="9">
        <f t="shared" si="1"/>
        <v>2.303996384435273E-2</v>
      </c>
      <c r="D30" s="9">
        <f t="shared" si="2"/>
        <v>8.332867503199512E-2</v>
      </c>
      <c r="E30" s="7">
        <f t="shared" si="0"/>
        <v>4.5302509884884497E-2</v>
      </c>
    </row>
    <row r="31" spans="1:5">
      <c r="A31" s="8">
        <v>23651</v>
      </c>
      <c r="B31" s="6">
        <f>Investment!D84+Consumption!E37</f>
        <v>370.166</v>
      </c>
      <c r="C31" s="9">
        <f t="shared" si="1"/>
        <v>5.2903443069052467E-3</v>
      </c>
      <c r="D31" s="9">
        <f t="shared" si="2"/>
        <v>7.4092701959775242E-2</v>
      </c>
      <c r="E31" s="7">
        <f t="shared" si="0"/>
        <v>4.5542175760142516E-2</v>
      </c>
    </row>
    <row r="32" spans="1:5">
      <c r="A32" s="8">
        <v>23743</v>
      </c>
      <c r="B32" s="6">
        <f>Investment!D85+Consumption!E38</f>
        <v>382.976</v>
      </c>
      <c r="C32" s="9">
        <f t="shared" si="1"/>
        <v>3.4606095643576133E-2</v>
      </c>
      <c r="D32" s="9">
        <f t="shared" si="2"/>
        <v>8.4914773612539407E-2</v>
      </c>
      <c r="E32" s="7">
        <f t="shared" si="0"/>
        <v>4.7118212650314566E-2</v>
      </c>
    </row>
    <row r="33" spans="1:5">
      <c r="A33" s="8">
        <v>23833</v>
      </c>
      <c r="B33" s="6">
        <f>Investment!D86+Consumption!E39</f>
        <v>389.59433333333334</v>
      </c>
      <c r="C33" s="9">
        <f t="shared" si="1"/>
        <v>1.7281326593137272E-2</v>
      </c>
      <c r="D33" s="9">
        <f t="shared" si="2"/>
        <v>8.2430985685919986E-2</v>
      </c>
      <c r="E33" s="7">
        <f t="shared" si="0"/>
        <v>4.7932477871609543E-2</v>
      </c>
    </row>
    <row r="34" spans="1:5">
      <c r="A34" s="8">
        <v>23924</v>
      </c>
      <c r="B34" s="6">
        <f>Investment!D87+Consumption!E40</f>
        <v>400.86799999999999</v>
      </c>
      <c r="C34" s="9">
        <f t="shared" si="1"/>
        <v>2.8936936967769011E-2</v>
      </c>
      <c r="D34" s="9">
        <f t="shared" si="2"/>
        <v>8.8670298573127984E-2</v>
      </c>
      <c r="E34" s="7">
        <f t="shared" si="0"/>
        <v>4.9319496962489287E-2</v>
      </c>
    </row>
    <row r="35" spans="1:5">
      <c r="A35" s="8">
        <v>24016</v>
      </c>
      <c r="B35" s="6">
        <f>Investment!D88+Consumption!E41</f>
        <v>415.49766666666665</v>
      </c>
      <c r="C35" s="9">
        <f t="shared" si="1"/>
        <v>3.6494972576176322E-2</v>
      </c>
      <c r="D35" s="9">
        <f t="shared" si="2"/>
        <v>0.12246307512485385</v>
      </c>
      <c r="E35" s="7">
        <f t="shared" si="0"/>
        <v>5.1119410651606148E-2</v>
      </c>
    </row>
    <row r="36" spans="1:5">
      <c r="A36" s="8">
        <v>24108</v>
      </c>
      <c r="B36" s="6">
        <f>Investment!D89+Consumption!E42</f>
        <v>427.22833333333335</v>
      </c>
      <c r="C36" s="9">
        <f t="shared" si="1"/>
        <v>2.8232809971656579E-2</v>
      </c>
      <c r="D36" s="9">
        <f t="shared" si="2"/>
        <v>0.11554858093805709</v>
      </c>
      <c r="E36" s="7">
        <f t="shared" si="0"/>
        <v>5.256265525839602E-2</v>
      </c>
    </row>
    <row r="37" spans="1:5">
      <c r="A37" s="8">
        <v>24198</v>
      </c>
      <c r="B37" s="6">
        <f>Investment!D90+Consumption!E43</f>
        <v>432.13166666666672</v>
      </c>
      <c r="C37" s="9">
        <f t="shared" si="1"/>
        <v>1.1477079001470792E-2</v>
      </c>
      <c r="D37" s="9">
        <f t="shared" si="2"/>
        <v>0.10918365513529897</v>
      </c>
      <c r="E37" s="7">
        <f t="shared" si="0"/>
        <v>5.3165921005323705E-2</v>
      </c>
    </row>
    <row r="38" spans="1:5">
      <c r="A38" s="8">
        <v>24289</v>
      </c>
      <c r="B38" s="6">
        <f>Investment!D91+Consumption!E44</f>
        <v>439.7163333333333</v>
      </c>
      <c r="C38" s="9">
        <f t="shared" si="1"/>
        <v>1.7551749273947936E-2</v>
      </c>
      <c r="D38" s="9">
        <f t="shared" si="2"/>
        <v>9.6910537467029795E-2</v>
      </c>
      <c r="E38" s="7">
        <f t="shared" si="0"/>
        <v>5.4099075920727671E-2</v>
      </c>
    </row>
    <row r="39" spans="1:5">
      <c r="A39" s="8">
        <v>24381</v>
      </c>
      <c r="B39" s="6">
        <f>Investment!D92+Consumption!E45</f>
        <v>444.30766666666671</v>
      </c>
      <c r="C39" s="9">
        <f t="shared" si="1"/>
        <v>1.0441580139923716E-2</v>
      </c>
      <c r="D39" s="9">
        <f t="shared" si="2"/>
        <v>6.9338536197154882E-2</v>
      </c>
      <c r="E39" s="7">
        <f t="shared" si="0"/>
        <v>5.466395575744977E-2</v>
      </c>
    </row>
    <row r="40" spans="1:5">
      <c r="A40" s="8">
        <v>24473</v>
      </c>
      <c r="B40" s="6">
        <f>Investment!D93+Consumption!E46</f>
        <v>445.39933333333329</v>
      </c>
      <c r="C40" s="9">
        <f t="shared" si="1"/>
        <v>2.4570061436405177E-3</v>
      </c>
      <c r="D40" s="9">
        <f t="shared" si="2"/>
        <v>4.2532291475674444E-2</v>
      </c>
      <c r="E40" s="7">
        <f t="shared" si="0"/>
        <v>5.4798265432581511E-2</v>
      </c>
    </row>
    <row r="41" spans="1:5">
      <c r="A41" s="8">
        <v>24563</v>
      </c>
      <c r="B41" s="6">
        <f>Investment!D94+Consumption!E47</f>
        <v>453.52833333333336</v>
      </c>
      <c r="C41" s="9">
        <f t="shared" si="1"/>
        <v>1.825103764561856E-2</v>
      </c>
      <c r="D41" s="9">
        <f t="shared" si="2"/>
        <v>4.9514229845070319E-2</v>
      </c>
      <c r="E41" s="7">
        <f t="shared" si="0"/>
        <v>5.5798390637906155E-2</v>
      </c>
    </row>
    <row r="42" spans="1:5">
      <c r="A42" s="8">
        <v>24654</v>
      </c>
      <c r="B42" s="6">
        <f>Investment!D95+Consumption!E48</f>
        <v>458.98199999999997</v>
      </c>
      <c r="C42" s="9">
        <f t="shared" si="1"/>
        <v>1.2024974551387688E-2</v>
      </c>
      <c r="D42" s="9">
        <f t="shared" si="2"/>
        <v>4.3813852718684571E-2</v>
      </c>
      <c r="E42" s="7">
        <f t="shared" si="0"/>
        <v>5.6469364865335367E-2</v>
      </c>
    </row>
    <row r="43" spans="1:5">
      <c r="A43" s="8">
        <v>24746</v>
      </c>
      <c r="B43" s="6">
        <f>Investment!D96+Consumption!E49</f>
        <v>466.48233333333337</v>
      </c>
      <c r="C43" s="9">
        <f t="shared" si="1"/>
        <v>1.6341236330255658E-2</v>
      </c>
      <c r="D43" s="9">
        <f t="shared" si="2"/>
        <v>4.9908359297573826E-2</v>
      </c>
      <c r="E43" s="7">
        <f t="shared" si="0"/>
        <v>5.7392144102019246E-2</v>
      </c>
    </row>
    <row r="44" spans="1:5">
      <c r="A44" s="8">
        <v>24838</v>
      </c>
      <c r="B44" s="6">
        <f>Investment!D97+Consumption!E50</f>
        <v>484.19766666666663</v>
      </c>
      <c r="C44" s="9">
        <f t="shared" si="1"/>
        <v>3.7976429260986509E-2</v>
      </c>
      <c r="D44" s="9">
        <f t="shared" si="2"/>
        <v>8.7109096107014117E-2</v>
      </c>
      <c r="E44" s="7">
        <f t="shared" si="0"/>
        <v>5.9571692802645924E-2</v>
      </c>
    </row>
    <row r="45" spans="1:5">
      <c r="A45" s="8">
        <v>24929</v>
      </c>
      <c r="B45" s="6">
        <f>Investment!D98+Consumption!E51</f>
        <v>494.70233333333329</v>
      </c>
      <c r="C45" s="9">
        <f t="shared" si="1"/>
        <v>2.1694996464942318E-2</v>
      </c>
      <c r="D45" s="9">
        <f t="shared" si="2"/>
        <v>9.0785948691187807E-2</v>
      </c>
      <c r="E45" s="7">
        <f t="shared" si="0"/>
        <v>6.0864100467409962E-2</v>
      </c>
    </row>
    <row r="46" spans="1:5">
      <c r="A46" s="8">
        <v>25020</v>
      </c>
      <c r="B46" s="6">
        <f>Investment!D99+Consumption!E52</f>
        <v>509.7283333333333</v>
      </c>
      <c r="C46" s="9">
        <f t="shared" si="1"/>
        <v>3.0373820755511587E-2</v>
      </c>
      <c r="D46" s="9">
        <f t="shared" si="2"/>
        <v>0.11056279621713559</v>
      </c>
      <c r="E46" s="7">
        <f t="shared" si="0"/>
        <v>6.2712775745452518E-2</v>
      </c>
    </row>
    <row r="47" spans="1:5">
      <c r="A47" s="8">
        <v>25112</v>
      </c>
      <c r="B47" s="6">
        <f>Investment!D100+Consumption!E53</f>
        <v>517.8843333333333</v>
      </c>
      <c r="C47" s="9">
        <f t="shared" si="1"/>
        <v>1.6000680100838043E-2</v>
      </c>
      <c r="D47" s="9">
        <f t="shared" si="2"/>
        <v>0.11019066817107027</v>
      </c>
      <c r="E47" s="7">
        <f t="shared" si="0"/>
        <v>6.3716222808391093E-2</v>
      </c>
    </row>
    <row r="48" spans="1:5">
      <c r="A48" s="8">
        <v>25204</v>
      </c>
      <c r="B48" s="6">
        <f>Investment!D101+Consumption!E54</f>
        <v>529.26033333333328</v>
      </c>
      <c r="C48" s="9">
        <f t="shared" si="1"/>
        <v>2.1966294919135695E-2</v>
      </c>
      <c r="D48" s="9">
        <f t="shared" si="2"/>
        <v>9.3066674560596085E-2</v>
      </c>
      <c r="E48" s="7">
        <f t="shared" si="0"/>
        <v>6.5115832149733585E-2</v>
      </c>
    </row>
    <row r="49" spans="1:5">
      <c r="A49" s="8">
        <v>25294</v>
      </c>
      <c r="B49" s="6">
        <f>Investment!D102+Consumption!E55</f>
        <v>538.9376666666667</v>
      </c>
      <c r="C49" s="9">
        <f t="shared" si="1"/>
        <v>1.8284637490938782E-2</v>
      </c>
      <c r="D49" s="9">
        <f t="shared" si="2"/>
        <v>8.9418081041326702E-2</v>
      </c>
      <c r="E49" s="7">
        <f t="shared" si="0"/>
        <v>6.6306451535512276E-2</v>
      </c>
    </row>
    <row r="50" spans="1:5">
      <c r="A50" s="8">
        <v>25385</v>
      </c>
      <c r="B50" s="6">
        <f>Investment!D103+Consumption!E56</f>
        <v>547.33800000000008</v>
      </c>
      <c r="C50" s="9">
        <f t="shared" si="1"/>
        <v>1.558683657293709E-2</v>
      </c>
      <c r="D50" s="9">
        <f t="shared" si="2"/>
        <v>7.3783747551800699E-2</v>
      </c>
      <c r="E50" s="7">
        <f t="shared" si="0"/>
        <v>6.7339959359327684E-2</v>
      </c>
    </row>
    <row r="51" spans="1:5">
      <c r="A51" s="8">
        <v>25477</v>
      </c>
      <c r="B51" s="6">
        <f>Investment!D104+Consumption!E57</f>
        <v>556.16000000000008</v>
      </c>
      <c r="C51" s="9">
        <f t="shared" si="1"/>
        <v>1.6118011174082562E-2</v>
      </c>
      <c r="D51" s="9">
        <f t="shared" si="2"/>
        <v>7.3907751602191957E-2</v>
      </c>
      <c r="E51" s="7">
        <f t="shared" si="0"/>
        <v>6.8425345576743582E-2</v>
      </c>
    </row>
    <row r="52" spans="1:5">
      <c r="A52" s="8">
        <v>25569</v>
      </c>
      <c r="B52" s="6">
        <f>Investment!D105+Consumption!E58</f>
        <v>564.28666666666663</v>
      </c>
      <c r="C52" s="9">
        <f t="shared" si="1"/>
        <v>1.4612102032987899E-2</v>
      </c>
      <c r="D52" s="9">
        <f t="shared" si="2"/>
        <v>6.6179781720526992E-2</v>
      </c>
      <c r="E52" s="7">
        <f t="shared" si="0"/>
        <v>6.942518370795342E-2</v>
      </c>
    </row>
    <row r="53" spans="1:5">
      <c r="A53" s="8">
        <v>25659</v>
      </c>
      <c r="B53" s="6">
        <f>Investment!D106+Consumption!E59</f>
        <v>571.66966666666667</v>
      </c>
      <c r="C53" s="9">
        <f t="shared" si="1"/>
        <v>1.3083775386033173E-2</v>
      </c>
      <c r="D53" s="9">
        <f t="shared" si="2"/>
        <v>6.0734296421416645E-2</v>
      </c>
      <c r="E53" s="7">
        <f t="shared" si="0"/>
        <v>7.0333527217722375E-2</v>
      </c>
    </row>
    <row r="54" spans="1:5">
      <c r="A54" s="8">
        <v>25750</v>
      </c>
      <c r="B54" s="6">
        <f>Investment!D107+Consumption!E60</f>
        <v>580.43399999999997</v>
      </c>
      <c r="C54" s="9">
        <f t="shared" si="1"/>
        <v>1.5331114880446629E-2</v>
      </c>
      <c r="D54" s="9">
        <f t="shared" si="2"/>
        <v>6.0467206735143338E-2</v>
      </c>
      <c r="E54" s="7">
        <f t="shared" si="0"/>
        <v>7.1411818603444296E-2</v>
      </c>
    </row>
    <row r="55" spans="1:5">
      <c r="A55" s="8">
        <v>25842</v>
      </c>
      <c r="B55" s="6">
        <f>Investment!D108+Consumption!E61</f>
        <v>579.59966666666662</v>
      </c>
      <c r="C55" s="9">
        <f t="shared" si="1"/>
        <v>-1.4374301528396814E-3</v>
      </c>
      <c r="D55" s="9">
        <f t="shared" si="2"/>
        <v>4.2145545646336553E-2</v>
      </c>
      <c r="E55" s="7">
        <f t="shared" si="0"/>
        <v>7.1309169102114586E-2</v>
      </c>
    </row>
    <row r="56" spans="1:5">
      <c r="A56" s="8">
        <v>25934</v>
      </c>
      <c r="B56" s="6">
        <f>Investment!D109+Consumption!E62</f>
        <v>596.84666666666669</v>
      </c>
      <c r="C56" s="9">
        <f t="shared" si="1"/>
        <v>2.9756745891848464E-2</v>
      </c>
      <c r="D56" s="9">
        <f t="shared" si="2"/>
        <v>5.7701168436846625E-2</v>
      </c>
      <c r="E56" s="7">
        <f t="shared" si="0"/>
        <v>7.343109792684506E-2</v>
      </c>
    </row>
    <row r="57" spans="1:5">
      <c r="A57" s="8">
        <v>26024</v>
      </c>
      <c r="B57" s="6">
        <f>Investment!D110+Consumption!E63</f>
        <v>608.8653333333333</v>
      </c>
      <c r="C57" s="9">
        <f t="shared" si="1"/>
        <v>2.0136941928133308E-2</v>
      </c>
      <c r="D57" s="9">
        <f t="shared" si="2"/>
        <v>6.5064964673654704E-2</v>
      </c>
      <c r="E57" s="7">
        <f t="shared" si="0"/>
        <v>7.4909775681517007E-2</v>
      </c>
    </row>
    <row r="58" spans="1:5">
      <c r="A58" s="8">
        <v>26115</v>
      </c>
      <c r="B58" s="6">
        <f>Investment!D111+Consumption!E64</f>
        <v>617.73900000000003</v>
      </c>
      <c r="C58" s="9">
        <f t="shared" si="1"/>
        <v>1.4574103961686223E-2</v>
      </c>
      <c r="D58" s="9">
        <f t="shared" si="2"/>
        <v>6.4270873174211138E-2</v>
      </c>
      <c r="E58" s="7">
        <f t="shared" si="0"/>
        <v>7.600151854004604E-2</v>
      </c>
    </row>
    <row r="59" spans="1:5">
      <c r="A59" s="8">
        <v>26207</v>
      </c>
      <c r="B59" s="6">
        <f>Investment!D112+Consumption!E65</f>
        <v>632.375</v>
      </c>
      <c r="C59" s="9">
        <f t="shared" si="1"/>
        <v>2.3692854101813172E-2</v>
      </c>
      <c r="D59" s="9">
        <f t="shared" si="2"/>
        <v>9.1054802769037796E-2</v>
      </c>
      <c r="E59" s="7">
        <f t="shared" si="0"/>
        <v>7.78022114303316E-2</v>
      </c>
    </row>
    <row r="60" spans="1:5">
      <c r="A60" s="8">
        <v>26299</v>
      </c>
      <c r="B60" s="6">
        <f>Investment!D113+Consumption!E66</f>
        <v>649.34466666666674</v>
      </c>
      <c r="C60" s="9">
        <f t="shared" si="1"/>
        <v>2.6834815839757643E-2</v>
      </c>
      <c r="D60" s="9">
        <f t="shared" si="2"/>
        <v>8.7958939761189431E-2</v>
      </c>
      <c r="E60" s="7">
        <f t="shared" si="0"/>
        <v>7.9890019445990432E-2</v>
      </c>
    </row>
    <row r="61" spans="1:5">
      <c r="A61" s="8">
        <v>26390</v>
      </c>
      <c r="B61" s="6">
        <f>Investment!D114+Consumption!E67</f>
        <v>666.12266666666676</v>
      </c>
      <c r="C61" s="9">
        <f t="shared" si="1"/>
        <v>2.5838358057405596E-2</v>
      </c>
      <c r="D61" s="9">
        <f t="shared" si="2"/>
        <v>9.4039404444113753E-2</v>
      </c>
      <c r="E61" s="7">
        <f t="shared" si="0"/>
        <v>8.1954246373649023E-2</v>
      </c>
    </row>
    <row r="62" spans="1:5">
      <c r="A62" s="8">
        <v>26481</v>
      </c>
      <c r="B62" s="6">
        <f>Investment!D115+Consumption!E68</f>
        <v>682.59366666666665</v>
      </c>
      <c r="C62" s="9">
        <f t="shared" si="1"/>
        <v>2.4726676968406049E-2</v>
      </c>
      <c r="D62" s="9">
        <f t="shared" si="2"/>
        <v>0.10498716556129144</v>
      </c>
      <c r="E62" s="7">
        <f t="shared" si="0"/>
        <v>8.3980702549919406E-2</v>
      </c>
    </row>
    <row r="63" spans="1:5">
      <c r="A63" s="8">
        <v>26573</v>
      </c>
      <c r="B63" s="6">
        <f>Investment!D116+Consumption!E69</f>
        <v>708.28</v>
      </c>
      <c r="C63" s="9">
        <f t="shared" si="1"/>
        <v>3.7630488807152702E-2</v>
      </c>
      <c r="D63" s="9">
        <f t="shared" si="2"/>
        <v>0.12003162680371611</v>
      </c>
      <c r="E63" s="7">
        <f t="shared" si="0"/>
        <v>8.7140937437240967E-2</v>
      </c>
    </row>
    <row r="64" spans="1:5">
      <c r="A64" s="8">
        <v>26665</v>
      </c>
      <c r="B64" s="6">
        <f>Investment!D117+Consumption!E70</f>
        <v>733.54033333333336</v>
      </c>
      <c r="C64" s="9">
        <f t="shared" si="1"/>
        <v>3.566433237326113E-2</v>
      </c>
      <c r="D64" s="9">
        <f t="shared" si="2"/>
        <v>0.12966252129069608</v>
      </c>
      <c r="E64" s="7">
        <f t="shared" si="0"/>
        <v>9.0248760793320282E-2</v>
      </c>
    </row>
    <row r="65" spans="1:5">
      <c r="A65" s="8">
        <v>26755</v>
      </c>
      <c r="B65" s="6">
        <f>Investment!D118+Consumption!E71</f>
        <v>749.48333333333323</v>
      </c>
      <c r="C65" s="9">
        <f t="shared" si="1"/>
        <v>2.1734319539802451E-2</v>
      </c>
      <c r="D65" s="9">
        <f t="shared" si="2"/>
        <v>0.12514311678329487</v>
      </c>
      <c r="E65" s="7">
        <f t="shared" si="0"/>
        <v>9.2210256198473506E-2</v>
      </c>
    </row>
    <row r="66" spans="1:5">
      <c r="A66" s="8">
        <v>26846</v>
      </c>
      <c r="B66" s="6">
        <f>Investment!D119+Consumption!E72</f>
        <v>765.30566666666675</v>
      </c>
      <c r="C66" s="9">
        <f t="shared" si="1"/>
        <v>2.1110987569214597E-2</v>
      </c>
      <c r="D66" s="9">
        <f t="shared" si="2"/>
        <v>0.1211731137265168</v>
      </c>
      <c r="E66" s="7">
        <f t="shared" si="0"/>
        <v>9.4156905770833577E-2</v>
      </c>
    </row>
    <row r="67" spans="1:5">
      <c r="A67" s="8">
        <v>26938</v>
      </c>
      <c r="B67" s="6">
        <f>Investment!D120+Consumption!E73</f>
        <v>778.3359999999999</v>
      </c>
      <c r="C67" s="9">
        <f t="shared" si="1"/>
        <v>1.7026312362336895E-2</v>
      </c>
      <c r="D67" s="9">
        <f t="shared" si="2"/>
        <v>9.8910035579149388E-2</v>
      </c>
      <c r="E67" s="7">
        <f t="shared" si="0"/>
        <v>9.5760050659558907E-2</v>
      </c>
    </row>
    <row r="68" spans="1:5">
      <c r="A68" s="8">
        <v>27030</v>
      </c>
      <c r="B68" s="6">
        <f>Investment!D121+Consumption!E74</f>
        <v>792.94066666666663</v>
      </c>
      <c r="C68" s="9">
        <f t="shared" si="1"/>
        <v>1.8763961408269348E-2</v>
      </c>
      <c r="D68" s="9">
        <f t="shared" si="2"/>
        <v>8.0977596778363831E-2</v>
      </c>
      <c r="E68" s="7">
        <f t="shared" si="0"/>
        <v>9.7556888554588786E-2</v>
      </c>
    </row>
    <row r="69" spans="1:5">
      <c r="A69" s="8">
        <v>27120</v>
      </c>
      <c r="B69" s="6">
        <f>Investment!D122+Consumption!E75</f>
        <v>816.83900000000006</v>
      </c>
      <c r="C69" s="9">
        <f t="shared" si="1"/>
        <v>3.0138867052684176E-2</v>
      </c>
      <c r="D69" s="9">
        <f t="shared" si="2"/>
        <v>8.9869465631879961E-2</v>
      </c>
      <c r="E69" s="7">
        <f t="shared" si="0"/>
        <v>0.10049714264880906</v>
      </c>
    </row>
    <row r="70" spans="1:5">
      <c r="A70" s="8">
        <v>27211</v>
      </c>
      <c r="B70" s="6">
        <f>Investment!D123+Consumption!E76</f>
        <v>844.11466666666661</v>
      </c>
      <c r="C70" s="9">
        <f t="shared" si="1"/>
        <v>3.3391729173884388E-2</v>
      </c>
      <c r="D70" s="9">
        <f t="shared" si="2"/>
        <v>0.10297715466194969</v>
      </c>
      <c r="E70" s="7">
        <f t="shared" si="0"/>
        <v>0.10385291601888733</v>
      </c>
    </row>
    <row r="71" spans="1:5">
      <c r="A71" s="8">
        <v>27303</v>
      </c>
      <c r="B71" s="6">
        <f>Investment!D124+Consumption!E77</f>
        <v>847.38666666666677</v>
      </c>
      <c r="C71" s="9">
        <f t="shared" si="1"/>
        <v>3.8762506199791521E-3</v>
      </c>
      <c r="D71" s="9">
        <f t="shared" si="2"/>
        <v>8.8715756005975407E-2</v>
      </c>
      <c r="E71" s="7">
        <f t="shared" si="0"/>
        <v>0.10425547594899218</v>
      </c>
    </row>
    <row r="72" spans="1:5">
      <c r="A72" s="8">
        <v>27395</v>
      </c>
      <c r="B72" s="6">
        <f>Investment!D125+Consumption!E78</f>
        <v>862.15100000000007</v>
      </c>
      <c r="C72" s="9">
        <f t="shared" si="1"/>
        <v>1.7423372250369721E-2</v>
      </c>
      <c r="D72" s="9">
        <f t="shared" si="2"/>
        <v>8.7283117442162689E-2</v>
      </c>
      <c r="E72" s="7">
        <f t="shared" si="0"/>
        <v>0.10607195791559093</v>
      </c>
    </row>
    <row r="73" spans="1:5">
      <c r="A73" s="8">
        <v>27485</v>
      </c>
      <c r="B73" s="6">
        <f>Investment!D126+Consumption!E79</f>
        <v>883.81766666666681</v>
      </c>
      <c r="C73" s="9">
        <f t="shared" si="1"/>
        <v>2.5130941872904794E-2</v>
      </c>
      <c r="D73" s="9">
        <f t="shared" si="2"/>
        <v>8.1997390754685748E-2</v>
      </c>
      <c r="E73" s="7">
        <f t="shared" ref="E73:E136" si="3">B73/$B$205</f>
        <v>0.10873764612431286</v>
      </c>
    </row>
    <row r="74" spans="1:5">
      <c r="A74" s="8">
        <v>27576</v>
      </c>
      <c r="B74" s="6">
        <f>Investment!D127+Consumption!E80</f>
        <v>915.48900000000003</v>
      </c>
      <c r="C74" s="9">
        <f t="shared" ref="C74:C137" si="4">(B74-B73)/B73</f>
        <v>3.5834691393737565E-2</v>
      </c>
      <c r="D74" s="9">
        <f t="shared" si="2"/>
        <v>8.4555257895451916E-2</v>
      </c>
      <c r="E74" s="7">
        <f t="shared" si="3"/>
        <v>0.11263422611605906</v>
      </c>
    </row>
    <row r="75" spans="1:5">
      <c r="A75" s="8">
        <v>27668</v>
      </c>
      <c r="B75" s="6">
        <f>Investment!D128+Consumption!E81</f>
        <v>940.37366666666674</v>
      </c>
      <c r="C75" s="9">
        <f t="shared" si="4"/>
        <v>2.7181830329656285E-2</v>
      </c>
      <c r="D75" s="9">
        <f t="shared" si="2"/>
        <v>0.10973384838090437</v>
      </c>
      <c r="E75" s="7">
        <f t="shared" si="3"/>
        <v>0.11569583053965792</v>
      </c>
    </row>
    <row r="76" spans="1:5">
      <c r="A76" s="8">
        <v>27760</v>
      </c>
      <c r="B76" s="6">
        <f>Investment!D129+Consumption!E82</f>
        <v>971.0150000000001</v>
      </c>
      <c r="C76" s="9">
        <f t="shared" si="4"/>
        <v>3.2584210319231283E-2</v>
      </c>
      <c r="D76" s="9">
        <f t="shared" si="2"/>
        <v>0.12627022412547226</v>
      </c>
      <c r="E76" s="7">
        <f t="shared" si="3"/>
        <v>0.11946568781502026</v>
      </c>
    </row>
    <row r="77" spans="1:5">
      <c r="A77" s="8">
        <v>27851</v>
      </c>
      <c r="B77" s="6">
        <f>Investment!D130+Consumption!E83</f>
        <v>988.24533333333329</v>
      </c>
      <c r="C77" s="9">
        <f t="shared" si="4"/>
        <v>1.7744662372191151E-2</v>
      </c>
      <c r="D77" s="9">
        <f t="shared" ref="D77:D140" si="5">(B77-B73)/B73</f>
        <v>0.11815521527253148</v>
      </c>
      <c r="E77" s="7">
        <f t="shared" si="3"/>
        <v>0.12158556611035939</v>
      </c>
    </row>
    <row r="78" spans="1:5">
      <c r="A78" s="8">
        <v>27942</v>
      </c>
      <c r="B78" s="6">
        <f>Investment!D131+Consumption!E84</f>
        <v>1014.886</v>
      </c>
      <c r="C78" s="9">
        <f t="shared" si="4"/>
        <v>2.6957543605906235E-2</v>
      </c>
      <c r="D78" s="9">
        <f t="shared" si="5"/>
        <v>0.10857257705990998</v>
      </c>
      <c r="E78" s="7">
        <f t="shared" si="3"/>
        <v>0.1248632143106282</v>
      </c>
    </row>
    <row r="79" spans="1:5">
      <c r="A79" s="8">
        <v>28034</v>
      </c>
      <c r="B79" s="6">
        <f>Investment!D132+Consumption!E85</f>
        <v>1044.1943333333334</v>
      </c>
      <c r="C79" s="9">
        <f t="shared" si="4"/>
        <v>2.88784487453107E-2</v>
      </c>
      <c r="D79" s="9">
        <f t="shared" si="5"/>
        <v>0.11040363032992907</v>
      </c>
      <c r="E79" s="7">
        <f t="shared" si="3"/>
        <v>0.12846907024527243</v>
      </c>
    </row>
    <row r="80" spans="1:5">
      <c r="A80" s="8">
        <v>28126</v>
      </c>
      <c r="B80" s="6">
        <f>Investment!D133+Consumption!E86</f>
        <v>1081.864</v>
      </c>
      <c r="C80" s="9">
        <f t="shared" si="4"/>
        <v>3.6075341020493312E-2</v>
      </c>
      <c r="D80" s="9">
        <f t="shared" si="5"/>
        <v>0.11415786573842826</v>
      </c>
      <c r="E80" s="7">
        <f t="shared" si="3"/>
        <v>0.13310363576495635</v>
      </c>
    </row>
    <row r="81" spans="1:5">
      <c r="A81" s="8">
        <v>28216</v>
      </c>
      <c r="B81" s="6">
        <f>Investment!D134+Consumption!E87</f>
        <v>1108.0329999999999</v>
      </c>
      <c r="C81" s="9">
        <f t="shared" si="4"/>
        <v>2.4188807465633268E-2</v>
      </c>
      <c r="D81" s="9">
        <f t="shared" si="5"/>
        <v>0.12121247895259471</v>
      </c>
      <c r="E81" s="7">
        <f t="shared" si="3"/>
        <v>0.13632325398345063</v>
      </c>
    </row>
    <row r="82" spans="1:5">
      <c r="A82" s="8">
        <v>28307</v>
      </c>
      <c r="B82" s="6">
        <f>Investment!D135+Consumption!E88</f>
        <v>1134.6420000000001</v>
      </c>
      <c r="C82" s="9">
        <f t="shared" si="4"/>
        <v>2.4014627723181668E-2</v>
      </c>
      <c r="D82" s="9">
        <f t="shared" si="5"/>
        <v>0.11799946003787626</v>
      </c>
      <c r="E82" s="7">
        <f t="shared" si="3"/>
        <v>0.13959700617787596</v>
      </c>
    </row>
    <row r="83" spans="1:5">
      <c r="A83" s="8">
        <v>28399</v>
      </c>
      <c r="B83" s="6">
        <f>Investment!D136+Consumption!E89</f>
        <v>1175.3009999999999</v>
      </c>
      <c r="C83" s="9">
        <f t="shared" si="4"/>
        <v>3.5834210261915106E-2</v>
      </c>
      <c r="D83" s="9">
        <f t="shared" si="5"/>
        <v>0.12555772664283746</v>
      </c>
      <c r="E83" s="7">
        <f t="shared" si="3"/>
        <v>0.14459935464918783</v>
      </c>
    </row>
    <row r="84" spans="1:5">
      <c r="A84" s="8">
        <v>28491</v>
      </c>
      <c r="B84" s="6">
        <f>Investment!D137+Consumption!E90</f>
        <v>1196.7243333333333</v>
      </c>
      <c r="C84" s="9">
        <f t="shared" si="4"/>
        <v>1.8227954654453118E-2</v>
      </c>
      <c r="D84" s="9">
        <f t="shared" si="5"/>
        <v>0.1061689208008893</v>
      </c>
      <c r="E84" s="7">
        <f t="shared" si="3"/>
        <v>0.1472351051287964</v>
      </c>
    </row>
    <row r="85" spans="1:5">
      <c r="A85" s="8">
        <v>28581</v>
      </c>
      <c r="B85" s="6">
        <f>Investment!D138+Consumption!E91</f>
        <v>1259.7130000000002</v>
      </c>
      <c r="C85" s="9">
        <f t="shared" si="4"/>
        <v>5.2634232389358555E-2</v>
      </c>
      <c r="D85" s="9">
        <f t="shared" si="5"/>
        <v>0.13689122977384274</v>
      </c>
      <c r="E85" s="7">
        <f t="shared" si="3"/>
        <v>0.1549847118680171</v>
      </c>
    </row>
    <row r="86" spans="1:5">
      <c r="A86" s="8">
        <v>28672</v>
      </c>
      <c r="B86" s="6">
        <f>Investment!D139+Consumption!E92</f>
        <v>1289.2593333333332</v>
      </c>
      <c r="C86" s="9">
        <f t="shared" si="4"/>
        <v>2.3454813384741598E-2</v>
      </c>
      <c r="D86" s="9">
        <f t="shared" si="5"/>
        <v>0.13626970739081853</v>
      </c>
      <c r="E86" s="7">
        <f t="shared" si="3"/>
        <v>0.15861984936236939</v>
      </c>
    </row>
    <row r="87" spans="1:5">
      <c r="A87" s="8">
        <v>28764</v>
      </c>
      <c r="B87" s="6">
        <f>Investment!D140+Consumption!E93</f>
        <v>1325.3503333333333</v>
      </c>
      <c r="C87" s="9">
        <f t="shared" si="4"/>
        <v>2.799359218652166E-2</v>
      </c>
      <c r="D87" s="9">
        <f t="shared" si="5"/>
        <v>0.12766885532585559</v>
      </c>
      <c r="E87" s="7">
        <f t="shared" si="3"/>
        <v>0.16306018873810707</v>
      </c>
    </row>
    <row r="88" spans="1:5">
      <c r="A88" s="8">
        <v>28856</v>
      </c>
      <c r="B88" s="6">
        <f>Investment!D141+Consumption!E94</f>
        <v>1361.8923333333335</v>
      </c>
      <c r="C88" s="9">
        <f t="shared" si="4"/>
        <v>2.7571577929961268E-2</v>
      </c>
      <c r="D88" s="9">
        <f t="shared" si="5"/>
        <v>0.13801674738236858</v>
      </c>
      <c r="E88" s="7">
        <f t="shared" si="3"/>
        <v>0.16755601543917398</v>
      </c>
    </row>
    <row r="89" spans="1:5">
      <c r="A89" s="8">
        <v>28946</v>
      </c>
      <c r="B89" s="6">
        <f>Investment!D142+Consumption!E95</f>
        <v>1394.8423333333335</v>
      </c>
      <c r="C89" s="9">
        <f t="shared" si="4"/>
        <v>2.4194276737980053E-2</v>
      </c>
      <c r="D89" s="9">
        <f t="shared" si="5"/>
        <v>0.10726993635322751</v>
      </c>
      <c r="E89" s="7">
        <f t="shared" si="3"/>
        <v>0.1716099120458226</v>
      </c>
    </row>
    <row r="90" spans="1:5">
      <c r="A90" s="8">
        <v>29037</v>
      </c>
      <c r="B90" s="6">
        <f>Investment!D143+Consumption!E96</f>
        <v>1446.0606666666663</v>
      </c>
      <c r="C90" s="9">
        <f t="shared" si="4"/>
        <v>3.6719801306097047E-2</v>
      </c>
      <c r="D90" s="9">
        <f t="shared" si="5"/>
        <v>0.12162125127140166</v>
      </c>
      <c r="E90" s="7">
        <f t="shared" si="3"/>
        <v>0.17791139391830199</v>
      </c>
    </row>
    <row r="91" spans="1:5">
      <c r="A91" s="8">
        <v>29129</v>
      </c>
      <c r="B91" s="6">
        <f>Investment!D144+Consumption!E97</f>
        <v>1474.4266666666667</v>
      </c>
      <c r="C91" s="9">
        <f t="shared" si="4"/>
        <v>1.9616051147693051E-2</v>
      </c>
      <c r="D91" s="9">
        <f t="shared" si="5"/>
        <v>0.11248070007150318</v>
      </c>
      <c r="E91" s="7">
        <f t="shared" si="3"/>
        <v>0.1814013129211608</v>
      </c>
    </row>
    <row r="92" spans="1:5">
      <c r="A92" s="8">
        <v>29221</v>
      </c>
      <c r="B92" s="6">
        <f>Investment!D145+Consumption!E98</f>
        <v>1515.346</v>
      </c>
      <c r="C92" s="9">
        <f t="shared" si="4"/>
        <v>2.7752708397388318E-2</v>
      </c>
      <c r="D92" s="9">
        <f t="shared" si="5"/>
        <v>0.11267679750504007</v>
      </c>
      <c r="E92" s="7">
        <f t="shared" si="3"/>
        <v>0.18643569066156515</v>
      </c>
    </row>
    <row r="93" spans="1:5">
      <c r="A93" s="8">
        <v>29312</v>
      </c>
      <c r="B93" s="6">
        <f>Investment!D146+Consumption!E99</f>
        <v>1495.058</v>
      </c>
      <c r="C93" s="9">
        <f t="shared" si="4"/>
        <v>-1.3388361469921728E-2</v>
      </c>
      <c r="D93" s="9">
        <f t="shared" si="5"/>
        <v>7.1847307951412295E-2</v>
      </c>
      <c r="E93" s="7">
        <f t="shared" si="3"/>
        <v>0.1839396222440936</v>
      </c>
    </row>
    <row r="94" spans="1:5">
      <c r="A94" s="8">
        <v>29403</v>
      </c>
      <c r="B94" s="6">
        <f>Investment!D147+Consumption!E100</f>
        <v>1541.3199999999997</v>
      </c>
      <c r="C94" s="9">
        <f t="shared" si="4"/>
        <v>3.0943281130230208E-2</v>
      </c>
      <c r="D94" s="9">
        <f t="shared" si="5"/>
        <v>6.587506010582321E-2</v>
      </c>
      <c r="E94" s="7">
        <f t="shared" si="3"/>
        <v>0.18963131768618094</v>
      </c>
    </row>
    <row r="95" spans="1:5">
      <c r="A95" s="8">
        <v>29495</v>
      </c>
      <c r="B95" s="6">
        <f>Investment!D148+Consumption!E101</f>
        <v>1597.4496666666664</v>
      </c>
      <c r="C95" s="9">
        <f t="shared" si="4"/>
        <v>3.6416621251048921E-2</v>
      </c>
      <c r="D95" s="9">
        <f t="shared" si="5"/>
        <v>8.3437856070608024E-2</v>
      </c>
      <c r="E95" s="7">
        <f t="shared" si="3"/>
        <v>0.19653704955969592</v>
      </c>
    </row>
    <row r="96" spans="1:5">
      <c r="A96" s="8">
        <v>29587</v>
      </c>
      <c r="B96" s="6">
        <f>Investment!D149+Consumption!E102</f>
        <v>1653.1160000000002</v>
      </c>
      <c r="C96" s="9">
        <f t="shared" si="4"/>
        <v>3.484700300416381E-2</v>
      </c>
      <c r="D96" s="9">
        <f t="shared" si="5"/>
        <v>9.0916529954215217E-2</v>
      </c>
      <c r="E96" s="7">
        <f t="shared" si="3"/>
        <v>0.20338577671613214</v>
      </c>
    </row>
    <row r="97" spans="1:5">
      <c r="A97" s="8">
        <v>29677</v>
      </c>
      <c r="B97" s="6">
        <f>Investment!D150+Consumption!E103</f>
        <v>1672.4596666666666</v>
      </c>
      <c r="C97" s="9">
        <f t="shared" si="4"/>
        <v>1.1701336546658806E-2</v>
      </c>
      <c r="D97" s="9">
        <f t="shared" si="5"/>
        <v>0.11865871870299791</v>
      </c>
      <c r="E97" s="7">
        <f t="shared" si="3"/>
        <v>0.2057656621382912</v>
      </c>
    </row>
    <row r="98" spans="1:5">
      <c r="A98" s="8">
        <v>29768</v>
      </c>
      <c r="B98" s="6">
        <f>Investment!D151+Consumption!E104</f>
        <v>1706.6286666666665</v>
      </c>
      <c r="C98" s="9">
        <f t="shared" si="4"/>
        <v>2.0430388057190739E-2</v>
      </c>
      <c r="D98" s="9">
        <f t="shared" si="5"/>
        <v>0.1072513603058851</v>
      </c>
      <c r="E98" s="7">
        <f t="shared" si="3"/>
        <v>0.2099695344646213</v>
      </c>
    </row>
    <row r="99" spans="1:5">
      <c r="A99" s="8">
        <v>29860</v>
      </c>
      <c r="B99" s="6">
        <f>Investment!D152+Consumption!E105</f>
        <v>1710.1243333333334</v>
      </c>
      <c r="C99" s="9">
        <f t="shared" si="4"/>
        <v>2.0482877939080602E-3</v>
      </c>
      <c r="D99" s="9">
        <f t="shared" si="5"/>
        <v>7.0534095075296288E-2</v>
      </c>
      <c r="E99" s="7">
        <f t="shared" si="3"/>
        <v>0.21039961249915773</v>
      </c>
    </row>
    <row r="100" spans="1:5">
      <c r="A100" s="8">
        <v>29952</v>
      </c>
      <c r="B100" s="6">
        <f>Investment!D153+Consumption!E106</f>
        <v>1733.7573333333335</v>
      </c>
      <c r="C100" s="9">
        <f t="shared" si="4"/>
        <v>1.3819463029296332E-2</v>
      </c>
      <c r="D100" s="9">
        <f t="shared" si="5"/>
        <v>4.8781412395339008E-2</v>
      </c>
      <c r="E100" s="7">
        <f t="shared" si="3"/>
        <v>0.21330722216546813</v>
      </c>
    </row>
    <row r="101" spans="1:5">
      <c r="A101" s="8">
        <v>30042</v>
      </c>
      <c r="B101" s="6">
        <f>Investment!D154+Consumption!E107</f>
        <v>1743.9403333333335</v>
      </c>
      <c r="C101" s="9">
        <f t="shared" si="4"/>
        <v>5.8733709754075492E-3</v>
      </c>
      <c r="D101" s="9">
        <f t="shared" si="5"/>
        <v>4.2739844847279919E-2</v>
      </c>
      <c r="E101" s="7">
        <f t="shared" si="3"/>
        <v>0.21456005461297958</v>
      </c>
    </row>
    <row r="102" spans="1:5">
      <c r="A102" s="8">
        <v>30133</v>
      </c>
      <c r="B102" s="6">
        <f>Investment!D155+Consumption!E108</f>
        <v>1773.6353333333332</v>
      </c>
      <c r="C102" s="9">
        <f t="shared" si="4"/>
        <v>1.7027532096376981E-2</v>
      </c>
      <c r="D102" s="9">
        <f t="shared" si="5"/>
        <v>3.9262592956171287E-2</v>
      </c>
      <c r="E102" s="7">
        <f t="shared" si="3"/>
        <v>0.21821348282950251</v>
      </c>
    </row>
    <row r="103" spans="1:5">
      <c r="A103" s="8">
        <v>30225</v>
      </c>
      <c r="B103" s="6">
        <f>Investment!D156+Consumption!E109</f>
        <v>1813.0516666666667</v>
      </c>
      <c r="C103" s="9">
        <f t="shared" si="4"/>
        <v>2.2223470965283116E-2</v>
      </c>
      <c r="D103" s="9">
        <f t="shared" si="5"/>
        <v>6.0187046828758826E-2</v>
      </c>
      <c r="E103" s="7">
        <f t="shared" si="3"/>
        <v>0.22306294382939726</v>
      </c>
    </row>
    <row r="104" spans="1:5">
      <c r="A104" s="8">
        <v>30317</v>
      </c>
      <c r="B104" s="6">
        <f>Investment!D157+Consumption!E110</f>
        <v>1838.5569999999998</v>
      </c>
      <c r="C104" s="9">
        <f t="shared" si="4"/>
        <v>1.4067626313278287E-2</v>
      </c>
      <c r="D104" s="9">
        <f t="shared" si="5"/>
        <v>6.0446559995324022E-2</v>
      </c>
      <c r="E104" s="7">
        <f t="shared" si="3"/>
        <v>0.22620090996752901</v>
      </c>
    </row>
    <row r="105" spans="1:5">
      <c r="A105" s="8">
        <v>30407</v>
      </c>
      <c r="B105" s="6">
        <f>Investment!D158+Consumption!E111</f>
        <v>1900.3373333333334</v>
      </c>
      <c r="C105" s="9">
        <f t="shared" si="4"/>
        <v>3.3602620605906484E-2</v>
      </c>
      <c r="D105" s="9">
        <f t="shared" si="5"/>
        <v>8.9680247087964168E-2</v>
      </c>
      <c r="E105" s="7">
        <f t="shared" si="3"/>
        <v>0.23380185332587869</v>
      </c>
    </row>
    <row r="106" spans="1:5">
      <c r="A106" s="8">
        <v>30498</v>
      </c>
      <c r="B106" s="6">
        <f>Investment!D159+Consumption!E112</f>
        <v>1969.846</v>
      </c>
      <c r="C106" s="9">
        <f t="shared" si="4"/>
        <v>3.657701474755707E-2</v>
      </c>
      <c r="D106" s="9">
        <f t="shared" si="5"/>
        <v>0.11062627304447788</v>
      </c>
      <c r="E106" s="7">
        <f t="shared" si="3"/>
        <v>0.24235362716298553</v>
      </c>
    </row>
    <row r="107" spans="1:5">
      <c r="A107" s="8">
        <v>30590</v>
      </c>
      <c r="B107" s="6">
        <f>Investment!D160+Consumption!E113</f>
        <v>2031.5309999999999</v>
      </c>
      <c r="C107" s="9">
        <f t="shared" si="4"/>
        <v>3.1314630686865852E-2</v>
      </c>
      <c r="D107" s="9">
        <f t="shared" si="5"/>
        <v>0.12050364440800081</v>
      </c>
      <c r="E107" s="7">
        <f t="shared" si="3"/>
        <v>0.2499428414932168</v>
      </c>
    </row>
    <row r="108" spans="1:5">
      <c r="A108" s="8">
        <v>30682</v>
      </c>
      <c r="B108" s="6">
        <f>Investment!D161+Consumption!E114</f>
        <v>2074.0276666666668</v>
      </c>
      <c r="C108" s="9">
        <f t="shared" si="4"/>
        <v>2.0918542058510011E-2</v>
      </c>
      <c r="D108" s="9">
        <f t="shared" si="5"/>
        <v>0.12807362875704539</v>
      </c>
      <c r="E108" s="7">
        <f t="shared" si="3"/>
        <v>0.25517128133521616</v>
      </c>
    </row>
    <row r="109" spans="1:5">
      <c r="A109" s="8">
        <v>30773</v>
      </c>
      <c r="B109" s="6">
        <f>Investment!D162+Consumption!E115</f>
        <v>2131.329666666667</v>
      </c>
      <c r="C109" s="9">
        <f t="shared" si="4"/>
        <v>2.7628368184738197E-2</v>
      </c>
      <c r="D109" s="9">
        <f t="shared" si="5"/>
        <v>0.12155333123312155</v>
      </c>
      <c r="E109" s="7">
        <f t="shared" si="3"/>
        <v>0.26222124744611691</v>
      </c>
    </row>
    <row r="110" spans="1:5">
      <c r="A110" s="8">
        <v>30864</v>
      </c>
      <c r="B110" s="6">
        <f>Investment!D163+Consumption!E116</f>
        <v>2165.8533333333335</v>
      </c>
      <c r="C110" s="9">
        <f t="shared" si="4"/>
        <v>1.6198182386613341E-2</v>
      </c>
      <c r="D110" s="9">
        <f t="shared" si="5"/>
        <v>9.950388676745972E-2</v>
      </c>
      <c r="E110" s="7">
        <f t="shared" si="3"/>
        <v>0.26646875503789436</v>
      </c>
    </row>
    <row r="111" spans="1:5">
      <c r="A111" s="8">
        <v>30956</v>
      </c>
      <c r="B111" s="6">
        <f>Investment!D164+Consumption!E117</f>
        <v>2209.8716666666669</v>
      </c>
      <c r="C111" s="9">
        <f t="shared" si="4"/>
        <v>2.0323783081649154E-2</v>
      </c>
      <c r="D111" s="9">
        <f t="shared" si="5"/>
        <v>8.7786337824363472E-2</v>
      </c>
      <c r="E111" s="7">
        <f t="shared" si="3"/>
        <v>0.27188440821332166</v>
      </c>
    </row>
    <row r="112" spans="1:5">
      <c r="A112" s="8">
        <v>31048</v>
      </c>
      <c r="B112" s="6">
        <f>Investment!D165+Consumption!E118</f>
        <v>2262.5593333333331</v>
      </c>
      <c r="C112" s="9">
        <f t="shared" si="4"/>
        <v>2.3841957640073928E-2</v>
      </c>
      <c r="D112" s="9">
        <f t="shared" si="5"/>
        <v>9.0901230343600176E-2</v>
      </c>
      <c r="E112" s="7">
        <f t="shared" si="3"/>
        <v>0.27836666475694022</v>
      </c>
    </row>
    <row r="113" spans="1:5">
      <c r="A113" s="8">
        <v>31138</v>
      </c>
      <c r="B113" s="6">
        <f>Investment!D166+Consumption!E119</f>
        <v>2306.2026666666666</v>
      </c>
      <c r="C113" s="9">
        <f t="shared" si="4"/>
        <v>1.9289365229169724E-2</v>
      </c>
      <c r="D113" s="9">
        <f t="shared" si="5"/>
        <v>8.2048780503062912E-2</v>
      </c>
      <c r="E113" s="7">
        <f t="shared" si="3"/>
        <v>0.28373618102106268</v>
      </c>
    </row>
    <row r="114" spans="1:5">
      <c r="A114" s="8">
        <v>31229</v>
      </c>
      <c r="B114" s="6">
        <f>Investment!D167+Consumption!E120</f>
        <v>2355.0126666666665</v>
      </c>
      <c r="C114" s="9">
        <f t="shared" si="4"/>
        <v>2.1164662024499702E-2</v>
      </c>
      <c r="D114" s="9">
        <f t="shared" si="5"/>
        <v>8.7337092693257026E-2</v>
      </c>
      <c r="E114" s="7">
        <f t="shared" si="3"/>
        <v>0.28974136139649576</v>
      </c>
    </row>
    <row r="115" spans="1:5">
      <c r="A115" s="8">
        <v>31321</v>
      </c>
      <c r="B115" s="6">
        <f>Investment!D168+Consumption!E121</f>
        <v>2369.3029999999999</v>
      </c>
      <c r="C115" s="9">
        <f t="shared" si="4"/>
        <v>6.0680494570588437E-3</v>
      </c>
      <c r="D115" s="9">
        <f t="shared" si="5"/>
        <v>7.2145064230728168E-2</v>
      </c>
      <c r="E115" s="7">
        <f t="shared" si="3"/>
        <v>0.29149952630720527</v>
      </c>
    </row>
    <row r="116" spans="1:5">
      <c r="A116" s="8">
        <v>31413</v>
      </c>
      <c r="B116" s="6">
        <f>Investment!D169+Consumption!E122</f>
        <v>2401.971333333333</v>
      </c>
      <c r="C116" s="9">
        <f t="shared" si="4"/>
        <v>1.3788161891211495E-2</v>
      </c>
      <c r="D116" s="9">
        <f t="shared" si="5"/>
        <v>6.1616947651317498E-2</v>
      </c>
      <c r="E116" s="7">
        <f t="shared" si="3"/>
        <v>0.29551876896714047</v>
      </c>
    </row>
    <row r="117" spans="1:5">
      <c r="A117" s="8">
        <v>31503</v>
      </c>
      <c r="B117" s="6">
        <f>Investment!D170+Consumption!E123</f>
        <v>2422.974666666667</v>
      </c>
      <c r="C117" s="9">
        <f t="shared" si="4"/>
        <v>8.7442064948321675E-3</v>
      </c>
      <c r="D117" s="9">
        <f t="shared" si="5"/>
        <v>5.0633884735195457E-2</v>
      </c>
      <c r="E117" s="7">
        <f t="shared" si="3"/>
        <v>0.29810284610608773</v>
      </c>
    </row>
    <row r="118" spans="1:5">
      <c r="A118" s="8">
        <v>31594</v>
      </c>
      <c r="B118" s="6">
        <f>Investment!D171+Consumption!E124</f>
        <v>2475.4969999999998</v>
      </c>
      <c r="C118" s="9">
        <f t="shared" si="4"/>
        <v>2.1676798381713529E-2</v>
      </c>
      <c r="D118" s="9">
        <f t="shared" si="5"/>
        <v>5.1160800550541979E-2</v>
      </c>
      <c r="E118" s="7">
        <f t="shared" si="3"/>
        <v>0.30456476139814437</v>
      </c>
    </row>
    <row r="119" spans="1:5">
      <c r="A119" s="8">
        <v>31686</v>
      </c>
      <c r="B119" s="6">
        <f>Investment!D172+Consumption!E125</f>
        <v>2501.067</v>
      </c>
      <c r="C119" s="9">
        <f t="shared" si="4"/>
        <v>1.0329238936666119E-2</v>
      </c>
      <c r="D119" s="9">
        <f t="shared" si="5"/>
        <v>5.5612979851036415E-2</v>
      </c>
      <c r="E119" s="7">
        <f t="shared" si="3"/>
        <v>0.3077106835903145</v>
      </c>
    </row>
    <row r="120" spans="1:5">
      <c r="A120" s="8">
        <v>31778</v>
      </c>
      <c r="B120" s="6">
        <f>Investment!D173+Consumption!E126</f>
        <v>2506.9170000000004</v>
      </c>
      <c r="C120" s="9">
        <f t="shared" si="4"/>
        <v>2.339001714068581E-3</v>
      </c>
      <c r="D120" s="9">
        <f t="shared" si="5"/>
        <v>4.3691473420304806E-2</v>
      </c>
      <c r="E120" s="7">
        <f t="shared" si="3"/>
        <v>0.30843041940666949</v>
      </c>
    </row>
    <row r="121" spans="1:5">
      <c r="A121" s="8">
        <v>31868</v>
      </c>
      <c r="B121" s="6">
        <f>Investment!D174+Consumption!E127</f>
        <v>2564.3843333333334</v>
      </c>
      <c r="C121" s="9">
        <f t="shared" si="4"/>
        <v>2.292350856982223E-2</v>
      </c>
      <c r="D121" s="9">
        <f t="shared" si="5"/>
        <v>5.8362007912037502E-2</v>
      </c>
      <c r="E121" s="7">
        <f t="shared" si="3"/>
        <v>0.31550072676913216</v>
      </c>
    </row>
    <row r="122" spans="1:5">
      <c r="A122" s="8">
        <v>31959</v>
      </c>
      <c r="B122" s="6">
        <f>Investment!D175+Consumption!E128</f>
        <v>2616.7563333333333</v>
      </c>
      <c r="C122" s="9">
        <f t="shared" si="4"/>
        <v>2.0422835734581066E-2</v>
      </c>
      <c r="D122" s="9">
        <f t="shared" si="5"/>
        <v>5.7063019399067508E-2</v>
      </c>
      <c r="E122" s="7">
        <f t="shared" si="3"/>
        <v>0.32194414628607909</v>
      </c>
    </row>
    <row r="123" spans="1:5">
      <c r="A123" s="8">
        <v>32051</v>
      </c>
      <c r="B123" s="6">
        <f>Investment!D176+Consumption!E129</f>
        <v>2630.9043333333334</v>
      </c>
      <c r="C123" s="9">
        <f t="shared" si="4"/>
        <v>5.4066937069290767E-3</v>
      </c>
      <c r="D123" s="9">
        <f t="shared" si="5"/>
        <v>5.1912776960126771E-2</v>
      </c>
      <c r="E123" s="7">
        <f t="shared" si="3"/>
        <v>0.32368479967578667</v>
      </c>
    </row>
    <row r="124" spans="1:5">
      <c r="A124" s="8">
        <v>32143</v>
      </c>
      <c r="B124" s="6">
        <f>Investment!D177+Consumption!E130</f>
        <v>2702.2266666666665</v>
      </c>
      <c r="C124" s="9">
        <f t="shared" si="4"/>
        <v>2.7109436261016862E-2</v>
      </c>
      <c r="D124" s="9">
        <f t="shared" si="5"/>
        <v>7.7908309954683799E-2</v>
      </c>
      <c r="E124" s="7">
        <f t="shared" si="3"/>
        <v>0.33245971212125741</v>
      </c>
    </row>
    <row r="125" spans="1:5">
      <c r="A125" s="8">
        <v>32234</v>
      </c>
      <c r="B125" s="6">
        <f>Investment!D178+Consumption!E131</f>
        <v>2755.4389999999999</v>
      </c>
      <c r="C125" s="9">
        <f t="shared" si="4"/>
        <v>1.9692031756526739E-2</v>
      </c>
      <c r="D125" s="9">
        <f t="shared" si="5"/>
        <v>7.4503132850730944E-2</v>
      </c>
      <c r="E125" s="7">
        <f t="shared" si="3"/>
        <v>0.33900651933011494</v>
      </c>
    </row>
    <row r="126" spans="1:5">
      <c r="A126" s="8">
        <v>32325</v>
      </c>
      <c r="B126" s="6">
        <f>Investment!D179+Consumption!E132</f>
        <v>2807.9030000000002</v>
      </c>
      <c r="C126" s="9">
        <f t="shared" si="4"/>
        <v>1.9040160206776634E-2</v>
      </c>
      <c r="D126" s="9">
        <f t="shared" si="5"/>
        <v>7.3047178383314121E-2</v>
      </c>
      <c r="E126" s="7">
        <f t="shared" si="3"/>
        <v>0.34546125776930209</v>
      </c>
    </row>
    <row r="127" spans="1:5">
      <c r="A127" s="8">
        <v>32417</v>
      </c>
      <c r="B127" s="6">
        <f>Investment!D180+Consumption!E133</f>
        <v>2874.4343333333336</v>
      </c>
      <c r="C127" s="9">
        <f t="shared" si="4"/>
        <v>2.3694313276966243E-2</v>
      </c>
      <c r="D127" s="9">
        <f t="shared" si="5"/>
        <v>9.2565129379466926E-2</v>
      </c>
      <c r="E127" s="7">
        <f t="shared" si="3"/>
        <v>0.35364672503594269</v>
      </c>
    </row>
    <row r="128" spans="1:5">
      <c r="A128" s="8">
        <v>32509</v>
      </c>
      <c r="B128" s="6">
        <f>Investment!D181+Consumption!E134</f>
        <v>2920.2656666666662</v>
      </c>
      <c r="C128" s="9">
        <f t="shared" si="4"/>
        <v>1.5944470465667025E-2</v>
      </c>
      <c r="D128" s="9">
        <f t="shared" si="5"/>
        <v>8.0688641959470384E-2</v>
      </c>
      <c r="E128" s="7">
        <f t="shared" si="3"/>
        <v>0.35928543479855818</v>
      </c>
    </row>
    <row r="129" spans="1:5">
      <c r="A129" s="8">
        <v>32599</v>
      </c>
      <c r="B129" s="6">
        <f>Investment!D182+Consumption!E135</f>
        <v>2981.6959999999999</v>
      </c>
      <c r="C129" s="9">
        <f t="shared" si="4"/>
        <v>2.1035871508037578E-2</v>
      </c>
      <c r="D129" s="9">
        <f t="shared" si="5"/>
        <v>8.21128684031837E-2</v>
      </c>
      <c r="E129" s="7">
        <f t="shared" si="3"/>
        <v>0.36684331703969003</v>
      </c>
    </row>
    <row r="130" spans="1:5">
      <c r="A130" s="8">
        <v>32690</v>
      </c>
      <c r="B130" s="6">
        <f>Investment!D183+Consumption!E136</f>
        <v>3030.4639999999999</v>
      </c>
      <c r="C130" s="9">
        <f t="shared" si="4"/>
        <v>1.6355792139775494E-2</v>
      </c>
      <c r="D130" s="9">
        <f t="shared" si="5"/>
        <v>7.9262353435998203E-2</v>
      </c>
      <c r="E130" s="7">
        <f t="shared" si="3"/>
        <v>0.37284333008105697</v>
      </c>
    </row>
    <row r="131" spans="1:5">
      <c r="A131" s="8">
        <v>32782</v>
      </c>
      <c r="B131" s="6">
        <f>Investment!D184+Consumption!E137</f>
        <v>3038.2449999999999</v>
      </c>
      <c r="C131" s="9">
        <f t="shared" si="4"/>
        <v>2.5675936094274503E-3</v>
      </c>
      <c r="D131" s="9">
        <f t="shared" si="5"/>
        <v>5.6988835948359788E-2</v>
      </c>
      <c r="E131" s="7">
        <f t="shared" si="3"/>
        <v>0.37380064023269072</v>
      </c>
    </row>
    <row r="132" spans="1:5">
      <c r="A132" s="8">
        <v>32874</v>
      </c>
      <c r="B132" s="6">
        <f>Investment!D185+Consumption!E138</f>
        <v>3116.3673333333331</v>
      </c>
      <c r="C132" s="9">
        <f t="shared" si="4"/>
        <v>2.5712980136010508E-2</v>
      </c>
      <c r="D132" s="9">
        <f t="shared" si="5"/>
        <v>6.715199541776859E-2</v>
      </c>
      <c r="E132" s="7">
        <f t="shared" si="3"/>
        <v>0.38341216866982192</v>
      </c>
    </row>
    <row r="133" spans="1:5">
      <c r="A133" s="8">
        <v>32964</v>
      </c>
      <c r="B133" s="6">
        <f>Investment!D186+Consumption!E139</f>
        <v>3121.1943333333334</v>
      </c>
      <c r="C133" s="9">
        <f t="shared" si="4"/>
        <v>1.5489188159462457E-3</v>
      </c>
      <c r="D133" s="9">
        <f t="shared" si="5"/>
        <v>4.6784894681863427E-2</v>
      </c>
      <c r="E133" s="7">
        <f t="shared" si="3"/>
        <v>0.38400604299213736</v>
      </c>
    </row>
    <row r="134" spans="1:5">
      <c r="A134" s="8">
        <v>33055</v>
      </c>
      <c r="B134" s="6">
        <f>Investment!D187+Consumption!E140</f>
        <v>3163.998</v>
      </c>
      <c r="C134" s="9">
        <f t="shared" si="4"/>
        <v>1.3713874272273772E-2</v>
      </c>
      <c r="D134" s="9">
        <f t="shared" si="5"/>
        <v>4.4063879326730199E-2</v>
      </c>
      <c r="E134" s="7">
        <f t="shared" si="3"/>
        <v>0.38927225358552492</v>
      </c>
    </row>
    <row r="135" spans="1:5">
      <c r="A135" s="8">
        <v>33147</v>
      </c>
      <c r="B135" s="6">
        <f>Investment!D188+Consumption!E141</f>
        <v>3168.7453333333333</v>
      </c>
      <c r="C135" s="9">
        <f t="shared" si="4"/>
        <v>1.5004223559348787E-3</v>
      </c>
      <c r="D135" s="9">
        <f t="shared" si="5"/>
        <v>4.2952537841198915E-2</v>
      </c>
      <c r="E135" s="7">
        <f t="shared" si="3"/>
        <v>0.38985632637734979</v>
      </c>
    </row>
    <row r="136" spans="1:5">
      <c r="A136" s="8">
        <v>33239</v>
      </c>
      <c r="B136" s="6">
        <f>Investment!D189+Consumption!E142</f>
        <v>3152.4676666666664</v>
      </c>
      <c r="C136" s="9">
        <f t="shared" si="4"/>
        <v>-5.1369437914228662E-3</v>
      </c>
      <c r="D136" s="9">
        <f t="shared" si="5"/>
        <v>1.1584107222276529E-2</v>
      </c>
      <c r="E136" s="7">
        <f t="shared" si="3"/>
        <v>0.38785365634201874</v>
      </c>
    </row>
    <row r="137" spans="1:5">
      <c r="A137" s="8">
        <v>33329</v>
      </c>
      <c r="B137" s="6">
        <f>Investment!D190+Consumption!E143</f>
        <v>3182.1023333333333</v>
      </c>
      <c r="C137" s="9">
        <f t="shared" si="4"/>
        <v>9.4004664916997258E-3</v>
      </c>
      <c r="D137" s="9">
        <f t="shared" si="5"/>
        <v>1.9514324804938421E-2</v>
      </c>
      <c r="E137" s="7">
        <f t="shared" ref="E137:E200" si="6">B137/$B$205</f>
        <v>0.39149966164214506</v>
      </c>
    </row>
    <row r="138" spans="1:5">
      <c r="A138" s="8">
        <v>33420</v>
      </c>
      <c r="B138" s="6">
        <f>Investment!D191+Consumption!E144</f>
        <v>3214.6316666666671</v>
      </c>
      <c r="C138" s="9">
        <f t="shared" ref="C138:C201" si="7">(B138-B137)/B137</f>
        <v>1.0222591835774982E-2</v>
      </c>
      <c r="D138" s="9">
        <f t="shared" si="5"/>
        <v>1.6003065320100412E-2</v>
      </c>
      <c r="E138" s="7">
        <f t="shared" si="6"/>
        <v>0.39550180288695674</v>
      </c>
    </row>
    <row r="139" spans="1:5">
      <c r="A139" s="8">
        <v>33512</v>
      </c>
      <c r="B139" s="6">
        <f>Investment!D192+Consumption!E145</f>
        <v>3220.4803333333334</v>
      </c>
      <c r="C139" s="9">
        <f t="shared" si="7"/>
        <v>1.8193893649815671E-3</v>
      </c>
      <c r="D139" s="9">
        <f t="shared" si="5"/>
        <v>1.6326651263444372E-2</v>
      </c>
      <c r="E139" s="7">
        <f t="shared" si="6"/>
        <v>0.3962213746609603</v>
      </c>
    </row>
    <row r="140" spans="1:5">
      <c r="A140" s="8">
        <v>33604</v>
      </c>
      <c r="B140" s="6">
        <f>Investment!D193+Consumption!E146</f>
        <v>3296.8999999999996</v>
      </c>
      <c r="C140" s="9">
        <f t="shared" si="7"/>
        <v>2.3729275995164556E-2</v>
      </c>
      <c r="D140" s="9">
        <f t="shared" si="5"/>
        <v>4.5815643047039403E-2</v>
      </c>
      <c r="E140" s="7">
        <f t="shared" si="6"/>
        <v>0.40562342101547372</v>
      </c>
    </row>
    <row r="141" spans="1:5">
      <c r="A141" s="8">
        <v>33695</v>
      </c>
      <c r="B141" s="6">
        <f>Investment!D194+Consumption!E147</f>
        <v>3347.327666666667</v>
      </c>
      <c r="C141" s="9">
        <f t="shared" si="7"/>
        <v>1.5295479591940124E-2</v>
      </c>
      <c r="D141" s="9">
        <f t="shared" ref="D141:D204" si="8">(B141-B137)/B137</f>
        <v>5.1923324904594136E-2</v>
      </c>
      <c r="E141" s="7">
        <f t="shared" si="6"/>
        <v>0.41182762577362886</v>
      </c>
    </row>
    <row r="142" spans="1:5">
      <c r="A142" s="8">
        <v>33786</v>
      </c>
      <c r="B142" s="6">
        <f>Investment!D195+Consumption!E148</f>
        <v>3407.558</v>
      </c>
      <c r="C142" s="9">
        <f t="shared" si="7"/>
        <v>1.7993557646930777E-2</v>
      </c>
      <c r="D142" s="9">
        <f t="shared" si="8"/>
        <v>6.0015066526543329E-2</v>
      </c>
      <c r="E142" s="7">
        <f t="shared" si="6"/>
        <v>0.4192378698985853</v>
      </c>
    </row>
    <row r="143" spans="1:5">
      <c r="A143" s="8">
        <v>33878</v>
      </c>
      <c r="B143" s="6">
        <f>Investment!D196+Consumption!E149</f>
        <v>3480.3509999999997</v>
      </c>
      <c r="C143" s="9">
        <f t="shared" si="7"/>
        <v>2.1362218926280832E-2</v>
      </c>
      <c r="D143" s="9">
        <f t="shared" si="8"/>
        <v>8.0693138839226852E-2</v>
      </c>
      <c r="E143" s="7">
        <f t="shared" si="6"/>
        <v>0.42819372105754649</v>
      </c>
    </row>
    <row r="144" spans="1:5">
      <c r="A144" s="8">
        <v>33970</v>
      </c>
      <c r="B144" s="6">
        <f>Investment!D197+Consumption!E150</f>
        <v>3513.6379999999999</v>
      </c>
      <c r="C144" s="9">
        <f t="shared" si="7"/>
        <v>9.5642652134799808E-3</v>
      </c>
      <c r="D144" s="9">
        <f t="shared" si="8"/>
        <v>6.5739937517061572E-2</v>
      </c>
      <c r="E144" s="7">
        <f t="shared" si="6"/>
        <v>0.43228907936848776</v>
      </c>
    </row>
    <row r="145" spans="1:5">
      <c r="A145" s="8">
        <v>34060</v>
      </c>
      <c r="B145" s="6">
        <f>Investment!D198+Consumption!E151</f>
        <v>3585.0200000000004</v>
      </c>
      <c r="C145" s="9">
        <f t="shared" si="7"/>
        <v>2.0315695583893536E-2</v>
      </c>
      <c r="D145" s="9">
        <f t="shared" si="8"/>
        <v>7.1009580478278059E-2</v>
      </c>
      <c r="E145" s="7">
        <f t="shared" si="6"/>
        <v>0.44107133270917953</v>
      </c>
    </row>
    <row r="146" spans="1:5">
      <c r="A146" s="8">
        <v>34151</v>
      </c>
      <c r="B146" s="6">
        <f>Investment!D199+Consumption!E152</f>
        <v>3634.3456666666671</v>
      </c>
      <c r="C146" s="9">
        <f t="shared" si="7"/>
        <v>1.3758826078143669E-2</v>
      </c>
      <c r="D146" s="9">
        <f t="shared" si="8"/>
        <v>6.6554308588927039E-2</v>
      </c>
      <c r="E146" s="7">
        <f t="shared" si="6"/>
        <v>0.44713995646398019</v>
      </c>
    </row>
    <row r="147" spans="1:5">
      <c r="A147" s="8">
        <v>34243</v>
      </c>
      <c r="B147" s="6">
        <f>Investment!D200+Consumption!E153</f>
        <v>3708.1506666666669</v>
      </c>
      <c r="C147" s="9">
        <f t="shared" si="7"/>
        <v>2.0307644558117108E-2</v>
      </c>
      <c r="D147" s="9">
        <f t="shared" si="8"/>
        <v>6.5453072597179779E-2</v>
      </c>
      <c r="E147" s="7">
        <f t="shared" si="6"/>
        <v>0.45622031576758265</v>
      </c>
    </row>
    <row r="148" spans="1:5">
      <c r="A148" s="8">
        <v>34335</v>
      </c>
      <c r="B148" s="6">
        <f>Investment!D201+Consumption!E154</f>
        <v>3769.1643333333336</v>
      </c>
      <c r="C148" s="9">
        <f t="shared" si="7"/>
        <v>1.6453934090416334E-2</v>
      </c>
      <c r="D148" s="9">
        <f t="shared" si="8"/>
        <v>7.2724148968486141E-2</v>
      </c>
      <c r="E148" s="7">
        <f t="shared" si="6"/>
        <v>0.4637269347739314</v>
      </c>
    </row>
    <row r="149" spans="1:5">
      <c r="A149" s="8">
        <v>34425</v>
      </c>
      <c r="B149" s="6">
        <f>Investment!D202+Consumption!E155</f>
        <v>3815.6976666666669</v>
      </c>
      <c r="C149" s="9">
        <f t="shared" si="7"/>
        <v>1.234579583644225E-2</v>
      </c>
      <c r="D149" s="9">
        <f t="shared" si="8"/>
        <v>6.4344875807294366E-2</v>
      </c>
      <c r="E149" s="7">
        <f t="shared" si="6"/>
        <v>0.46945201283450949</v>
      </c>
    </row>
    <row r="150" spans="1:5">
      <c r="A150" s="8">
        <v>34516</v>
      </c>
      <c r="B150" s="6">
        <f>Investment!D203+Consumption!E156</f>
        <v>3883.9563333333335</v>
      </c>
      <c r="C150" s="9">
        <f t="shared" si="7"/>
        <v>1.7888908563947179E-2</v>
      </c>
      <c r="D150" s="9">
        <f t="shared" si="8"/>
        <v>6.8681047308194895E-2</v>
      </c>
      <c r="E150" s="7">
        <f t="shared" si="6"/>
        <v>0.47784999696726699</v>
      </c>
    </row>
    <row r="151" spans="1:5">
      <c r="A151" s="8">
        <v>34608</v>
      </c>
      <c r="B151" s="6">
        <f>Investment!D204+Consumption!E157</f>
        <v>3968.1409999999996</v>
      </c>
      <c r="C151" s="9">
        <f t="shared" si="7"/>
        <v>2.1674977636634798E-2</v>
      </c>
      <c r="D151" s="9">
        <f t="shared" si="8"/>
        <v>7.0113206475249129E-2</v>
      </c>
      <c r="E151" s="7">
        <f t="shared" si="6"/>
        <v>0.4882073849651985</v>
      </c>
    </row>
    <row r="152" spans="1:5">
      <c r="A152" s="8">
        <v>34700</v>
      </c>
      <c r="B152" s="6">
        <f>Investment!D205+Consumption!E158</f>
        <v>4008.4056666666661</v>
      </c>
      <c r="C152" s="9">
        <f t="shared" si="7"/>
        <v>1.014698486436507E-2</v>
      </c>
      <c r="D152" s="9">
        <f t="shared" si="8"/>
        <v>6.3473309247239623E-2</v>
      </c>
      <c r="E152" s="7">
        <f t="shared" si="6"/>
        <v>0.49316121791111162</v>
      </c>
    </row>
    <row r="153" spans="1:5">
      <c r="A153" s="8">
        <v>34790</v>
      </c>
      <c r="B153" s="6">
        <f>Investment!D206+Consumption!E159</f>
        <v>4059.6570000000002</v>
      </c>
      <c r="C153" s="9">
        <f t="shared" si="7"/>
        <v>1.2785964694026078E-2</v>
      </c>
      <c r="D153" s="9">
        <f t="shared" si="8"/>
        <v>6.3935708393388579E-2</v>
      </c>
      <c r="E153" s="7">
        <f t="shared" si="6"/>
        <v>0.49946675983178601</v>
      </c>
    </row>
    <row r="154" spans="1:5">
      <c r="A154" s="8">
        <v>34881</v>
      </c>
      <c r="B154" s="6">
        <f>Investment!D207+Consumption!E160</f>
        <v>4106.2166666666672</v>
      </c>
      <c r="C154" s="9">
        <f t="shared" si="7"/>
        <v>1.1468867115292498E-2</v>
      </c>
      <c r="D154" s="9">
        <f t="shared" si="8"/>
        <v>5.7225240002269237E-2</v>
      </c>
      <c r="E154" s="7">
        <f t="shared" si="6"/>
        <v>0.50519507772880246</v>
      </c>
    </row>
    <row r="155" spans="1:5">
      <c r="A155" s="8">
        <v>34973</v>
      </c>
      <c r="B155" s="6">
        <f>Investment!D208+Consumption!E161</f>
        <v>4161.7626666666665</v>
      </c>
      <c r="C155" s="9">
        <f t="shared" si="7"/>
        <v>1.3527293981077316E-2</v>
      </c>
      <c r="D155" s="9">
        <f t="shared" si="8"/>
        <v>4.8794049068988959E-2</v>
      </c>
      <c r="E155" s="7">
        <f t="shared" si="6"/>
        <v>0.5120290000630332</v>
      </c>
    </row>
    <row r="156" spans="1:5">
      <c r="A156" s="8">
        <v>35065</v>
      </c>
      <c r="B156" s="6">
        <f>Investment!D209+Consumption!E162</f>
        <v>4233.4900000000007</v>
      </c>
      <c r="C156" s="9">
        <f t="shared" si="7"/>
        <v>1.7234844722845203E-2</v>
      </c>
      <c r="D156" s="9">
        <f t="shared" si="8"/>
        <v>5.6153082310282126E-2</v>
      </c>
      <c r="E156" s="7">
        <f t="shared" si="6"/>
        <v>0.52085374037271326</v>
      </c>
    </row>
    <row r="157" spans="1:5">
      <c r="A157" s="8">
        <v>35156</v>
      </c>
      <c r="B157" s="6">
        <f>Investment!D210+Consumption!E163</f>
        <v>4320.1293333333342</v>
      </c>
      <c r="C157" s="9">
        <f t="shared" si="7"/>
        <v>2.0465226877430562E-2</v>
      </c>
      <c r="D157" s="9">
        <f t="shared" si="8"/>
        <v>6.4161167638875416E-2</v>
      </c>
      <c r="E157" s="7">
        <f t="shared" si="6"/>
        <v>0.53151313033939918</v>
      </c>
    </row>
    <row r="158" spans="1:5">
      <c r="A158" s="8">
        <v>35247</v>
      </c>
      <c r="B158" s="6">
        <f>Investment!D211+Consumption!E164</f>
        <v>4390.2139999999999</v>
      </c>
      <c r="C158" s="9">
        <f t="shared" si="7"/>
        <v>1.6222816786040442E-2</v>
      </c>
      <c r="D158" s="9">
        <f t="shared" si="8"/>
        <v>6.9162773518201937E-2</v>
      </c>
      <c r="E158" s="7">
        <f t="shared" si="6"/>
        <v>0.54013577047227002</v>
      </c>
    </row>
    <row r="159" spans="1:5">
      <c r="A159" s="8">
        <v>35339</v>
      </c>
      <c r="B159" s="6">
        <f>Investment!D212+Consumption!E165</f>
        <v>4450.9896666666664</v>
      </c>
      <c r="C159" s="9">
        <f t="shared" si="7"/>
        <v>1.3843440585508232E-2</v>
      </c>
      <c r="D159" s="9">
        <f t="shared" si="8"/>
        <v>6.9496274335041339E-2</v>
      </c>
      <c r="E159" s="7">
        <f t="shared" si="6"/>
        <v>0.5476131079189106</v>
      </c>
    </row>
    <row r="160" spans="1:5">
      <c r="A160" s="8">
        <v>35431</v>
      </c>
      <c r="B160" s="6">
        <f>Investment!D213+Consumption!E166</f>
        <v>4533.2650000000003</v>
      </c>
      <c r="C160" s="9">
        <f t="shared" si="7"/>
        <v>1.8484728003188046E-2</v>
      </c>
      <c r="D160" s="9">
        <f t="shared" si="8"/>
        <v>7.0810371584673543E-2</v>
      </c>
      <c r="E160" s="7">
        <f t="shared" si="6"/>
        <v>0.55773558726977213</v>
      </c>
    </row>
    <row r="161" spans="1:5">
      <c r="A161" s="8">
        <v>35521</v>
      </c>
      <c r="B161" s="6">
        <f>Investment!D214+Consumption!E167</f>
        <v>4571.6483333333335</v>
      </c>
      <c r="C161" s="9">
        <f t="shared" si="7"/>
        <v>8.4670393928731741E-3</v>
      </c>
      <c r="D161" s="9">
        <f t="shared" si="8"/>
        <v>5.822024772715121E-2</v>
      </c>
      <c r="E161" s="7">
        <f t="shared" si="6"/>
        <v>0.56245795645799257</v>
      </c>
    </row>
    <row r="162" spans="1:5">
      <c r="A162" s="8">
        <v>35612</v>
      </c>
      <c r="B162" s="6">
        <f>Investment!D215+Consumption!E168</f>
        <v>4690.9696666666669</v>
      </c>
      <c r="C162" s="9">
        <f t="shared" si="7"/>
        <v>2.6100286949747149E-2</v>
      </c>
      <c r="D162" s="9">
        <f t="shared" si="8"/>
        <v>6.8505924008867652E-2</v>
      </c>
      <c r="E162" s="7">
        <f t="shared" si="6"/>
        <v>0.57713827051871458</v>
      </c>
    </row>
    <row r="163" spans="1:5">
      <c r="A163" s="8">
        <v>35704</v>
      </c>
      <c r="B163" s="6">
        <f>Investment!D216+Consumption!E169</f>
        <v>4743.4613333333336</v>
      </c>
      <c r="C163" s="9">
        <f t="shared" si="7"/>
        <v>1.1189939478753139E-2</v>
      </c>
      <c r="D163" s="9">
        <f t="shared" si="8"/>
        <v>6.5709356473455591E-2</v>
      </c>
      <c r="E163" s="7">
        <f t="shared" si="6"/>
        <v>0.58359641283669128</v>
      </c>
    </row>
    <row r="164" spans="1:5">
      <c r="A164" s="8">
        <v>35796</v>
      </c>
      <c r="B164" s="6">
        <f>Investment!D217+Consumption!E170</f>
        <v>4810.4603333333325</v>
      </c>
      <c r="C164" s="9">
        <f t="shared" si="7"/>
        <v>1.4124495867433841E-2</v>
      </c>
      <c r="D164" s="9">
        <f t="shared" si="8"/>
        <v>6.1146951112130483E-2</v>
      </c>
      <c r="E164" s="7">
        <f t="shared" si="6"/>
        <v>0.59183941795805228</v>
      </c>
    </row>
    <row r="165" spans="1:5">
      <c r="A165" s="8">
        <v>35886</v>
      </c>
      <c r="B165" s="6">
        <f>Investment!D218+Consumption!E171</f>
        <v>4909.6626666666671</v>
      </c>
      <c r="C165" s="9">
        <f t="shared" si="7"/>
        <v>2.0622212108460283E-2</v>
      </c>
      <c r="D165" s="9">
        <f t="shared" si="8"/>
        <v>7.3937081045531025E-2</v>
      </c>
      <c r="E165" s="7">
        <f t="shared" si="6"/>
        <v>0.60404445596933098</v>
      </c>
    </row>
    <row r="166" spans="1:5">
      <c r="A166" s="8">
        <v>35977</v>
      </c>
      <c r="B166" s="6">
        <f>Investment!D219+Consumption!E172</f>
        <v>4994.3566666666666</v>
      </c>
      <c r="C166" s="9">
        <f t="shared" si="7"/>
        <v>1.7250472333876467E-2</v>
      </c>
      <c r="D166" s="9">
        <f t="shared" si="8"/>
        <v>6.4674688083323717E-2</v>
      </c>
      <c r="E166" s="7">
        <f t="shared" si="6"/>
        <v>0.61446450814546139</v>
      </c>
    </row>
    <row r="167" spans="1:5">
      <c r="A167" s="8">
        <v>36069</v>
      </c>
      <c r="B167" s="6">
        <f>Investment!D220+Consumption!E173</f>
        <v>5117.0143333333335</v>
      </c>
      <c r="C167" s="9">
        <f t="shared" si="7"/>
        <v>2.4559252543036966E-2</v>
      </c>
      <c r="D167" s="9">
        <f t="shared" si="8"/>
        <v>7.8751142625525752E-2</v>
      </c>
      <c r="E167" s="7">
        <f t="shared" si="6"/>
        <v>0.62955529717973868</v>
      </c>
    </row>
    <row r="168" spans="1:5">
      <c r="A168" s="8">
        <v>36161</v>
      </c>
      <c r="B168" s="6">
        <f>Investment!D221+Consumption!E174</f>
        <v>5192.3923333333341</v>
      </c>
      <c r="C168" s="9">
        <f t="shared" si="7"/>
        <v>1.4730855747065645E-2</v>
      </c>
      <c r="D168" s="9">
        <f t="shared" si="8"/>
        <v>7.9396143723182488E-2</v>
      </c>
      <c r="E168" s="7">
        <f t="shared" si="6"/>
        <v>0.6388291854472945</v>
      </c>
    </row>
    <row r="169" spans="1:5">
      <c r="A169" s="8">
        <v>36251</v>
      </c>
      <c r="B169" s="6">
        <f>Investment!D222+Consumption!E175</f>
        <v>5324.0740000000005</v>
      </c>
      <c r="C169" s="9">
        <f t="shared" si="7"/>
        <v>2.5360500172784781E-2</v>
      </c>
      <c r="D169" s="9">
        <f t="shared" si="8"/>
        <v>8.4407292612364154E-2</v>
      </c>
      <c r="E169" s="7">
        <f t="shared" si="6"/>
        <v>0.65503021311521059</v>
      </c>
    </row>
    <row r="170" spans="1:5">
      <c r="A170" s="8">
        <v>36342</v>
      </c>
      <c r="B170" s="6">
        <f>Investment!D223+Consumption!E176</f>
        <v>5427.9643333333333</v>
      </c>
      <c r="C170" s="9">
        <f t="shared" si="7"/>
        <v>1.9513315054098198E-2</v>
      </c>
      <c r="D170" s="9">
        <f t="shared" si="8"/>
        <v>8.6819523635676826E-2</v>
      </c>
      <c r="E170" s="7">
        <f t="shared" si="6"/>
        <v>0.66781202403368078</v>
      </c>
    </row>
    <row r="171" spans="1:5">
      <c r="A171" s="8">
        <v>36434</v>
      </c>
      <c r="B171" s="6">
        <f>Investment!D224+Consumption!E177</f>
        <v>5540.0266666666666</v>
      </c>
      <c r="C171" s="9">
        <f t="shared" si="7"/>
        <v>2.0645370244081061E-2</v>
      </c>
      <c r="D171" s="9">
        <f t="shared" si="8"/>
        <v>8.2667803093249059E-2</v>
      </c>
      <c r="E171" s="7">
        <f t="shared" si="6"/>
        <v>0.68159925052330528</v>
      </c>
    </row>
    <row r="172" spans="1:5">
      <c r="A172" s="8">
        <v>36526</v>
      </c>
      <c r="B172" s="6">
        <f>Investment!D225+Consumption!E178</f>
        <v>5710.6409999999996</v>
      </c>
      <c r="C172" s="9">
        <f t="shared" si="7"/>
        <v>3.0796662831947798E-2</v>
      </c>
      <c r="D172" s="9">
        <f t="shared" si="8"/>
        <v>9.980922730736104E-2</v>
      </c>
      <c r="E172" s="7">
        <f t="shared" si="6"/>
        <v>0.70259023282817978</v>
      </c>
    </row>
    <row r="173" spans="1:5">
      <c r="A173" s="8">
        <v>36617</v>
      </c>
      <c r="B173" s="6">
        <f>Investment!D226+Consumption!E179</f>
        <v>5795.7013333333343</v>
      </c>
      <c r="C173" s="9">
        <f t="shared" si="7"/>
        <v>1.4895058774196227E-2</v>
      </c>
      <c r="D173" s="9">
        <f t="shared" si="8"/>
        <v>8.8583917754211108E-2</v>
      </c>
      <c r="E173" s="7">
        <f t="shared" si="6"/>
        <v>0.71305535564033173</v>
      </c>
    </row>
    <row r="174" spans="1:5">
      <c r="A174" s="8">
        <v>36708</v>
      </c>
      <c r="B174" s="6">
        <f>Investment!D227+Consumption!E180</f>
        <v>5868.9046666666673</v>
      </c>
      <c r="C174" s="9">
        <f t="shared" si="7"/>
        <v>1.2630625548682444E-2</v>
      </c>
      <c r="D174" s="9">
        <f t="shared" si="8"/>
        <v>8.1234935650830037E-2</v>
      </c>
      <c r="E174" s="7">
        <f t="shared" si="6"/>
        <v>0.72206169083290739</v>
      </c>
    </row>
    <row r="175" spans="1:5">
      <c r="A175" s="8">
        <v>36800</v>
      </c>
      <c r="B175" s="6">
        <f>Investment!D228+Consumption!E181</f>
        <v>5915.1390000000001</v>
      </c>
      <c r="C175" s="9">
        <f t="shared" si="7"/>
        <v>7.8778470531184076E-3</v>
      </c>
      <c r="D175" s="9">
        <f t="shared" si="8"/>
        <v>6.7709481542808481E-2</v>
      </c>
      <c r="E175" s="7">
        <f t="shared" si="6"/>
        <v>0.72774998239620514</v>
      </c>
    </row>
    <row r="176" spans="1:5">
      <c r="A176" s="8">
        <v>36892</v>
      </c>
      <c r="B176" s="6">
        <f>Investment!D229+Consumption!E182</f>
        <v>5922.75</v>
      </c>
      <c r="C176" s="9">
        <f t="shared" si="7"/>
        <v>1.2866984190903841E-3</v>
      </c>
      <c r="D176" s="9">
        <f t="shared" si="8"/>
        <v>3.7142765584458975E-2</v>
      </c>
      <c r="E176" s="7">
        <f t="shared" si="6"/>
        <v>0.7286863771480474</v>
      </c>
    </row>
    <row r="177" spans="1:5">
      <c r="A177" s="8">
        <v>36982</v>
      </c>
      <c r="B177" s="6">
        <f>Investment!D230+Consumption!E183</f>
        <v>5904.7193333333325</v>
      </c>
      <c r="C177" s="9">
        <f t="shared" si="7"/>
        <v>-3.0443065580460864E-3</v>
      </c>
      <c r="D177" s="9">
        <f t="shared" si="8"/>
        <v>1.8810148026951159E-2</v>
      </c>
      <c r="E177" s="7">
        <f t="shared" si="6"/>
        <v>0.72646803243133673</v>
      </c>
    </row>
    <row r="178" spans="1:5">
      <c r="A178" s="8">
        <v>37073</v>
      </c>
      <c r="B178" s="6">
        <f>Investment!D231+Consumption!E184</f>
        <v>5868.6733333333323</v>
      </c>
      <c r="C178" s="9">
        <f t="shared" si="7"/>
        <v>-6.1046085283873409E-3</v>
      </c>
      <c r="D178" s="9">
        <f t="shared" si="8"/>
        <v>-3.9416781575764913E-5</v>
      </c>
      <c r="E178" s="7">
        <f t="shared" si="6"/>
        <v>0.72203322948495563</v>
      </c>
    </row>
    <row r="179" spans="1:5">
      <c r="A179" s="8">
        <v>37165</v>
      </c>
      <c r="B179" s="6">
        <f>Investment!D232+Consumption!E185</f>
        <v>5936.3896666666669</v>
      </c>
      <c r="C179" s="9">
        <f t="shared" si="7"/>
        <v>1.1538610089049314E-2</v>
      </c>
      <c r="D179" s="9">
        <f t="shared" si="8"/>
        <v>3.5925895683375829E-3</v>
      </c>
      <c r="E179" s="7">
        <f t="shared" si="6"/>
        <v>0.73036448939131959</v>
      </c>
    </row>
    <row r="180" spans="1:5">
      <c r="A180" s="8">
        <v>37257</v>
      </c>
      <c r="B180" s="6">
        <f>Investment!D233+Consumption!E186</f>
        <v>5921.7073333333337</v>
      </c>
      <c r="C180" s="9">
        <f t="shared" si="7"/>
        <v>-2.4732765464800504E-3</v>
      </c>
      <c r="D180" s="9">
        <f t="shared" si="8"/>
        <v>-1.7604434876809997E-4</v>
      </c>
      <c r="E180" s="7">
        <f t="shared" si="6"/>
        <v>0.7285580960293262</v>
      </c>
    </row>
    <row r="181" spans="1:5">
      <c r="A181" s="8">
        <v>37347</v>
      </c>
      <c r="B181" s="6">
        <f>Investment!D234+Consumption!E187</f>
        <v>5968.2880000000005</v>
      </c>
      <c r="C181" s="9">
        <f t="shared" si="7"/>
        <v>7.8660872692008638E-3</v>
      </c>
      <c r="D181" s="9">
        <f t="shared" si="8"/>
        <v>1.0765738907827501E-2</v>
      </c>
      <c r="E181" s="7">
        <f t="shared" si="6"/>
        <v>0.73428899759337563</v>
      </c>
    </row>
    <row r="182" spans="1:5">
      <c r="A182" s="8">
        <v>37438</v>
      </c>
      <c r="B182" s="6">
        <f>Investment!D235+Consumption!E188</f>
        <v>6026.5676666666659</v>
      </c>
      <c r="C182" s="9">
        <f t="shared" si="7"/>
        <v>9.7648884682953359E-3</v>
      </c>
      <c r="D182" s="9">
        <f t="shared" si="8"/>
        <v>2.6904604220601872E-2</v>
      </c>
      <c r="E182" s="7">
        <f t="shared" si="6"/>
        <v>0.74145924775837135</v>
      </c>
    </row>
    <row r="183" spans="1:5">
      <c r="A183" s="8">
        <v>37530</v>
      </c>
      <c r="B183" s="6">
        <f>Investment!D236+Consumption!E189</f>
        <v>6051.7983333333332</v>
      </c>
      <c r="C183" s="9">
        <f t="shared" si="7"/>
        <v>4.1865731975797302E-3</v>
      </c>
      <c r="D183" s="9">
        <f t="shared" si="8"/>
        <v>1.9440884636447591E-2</v>
      </c>
      <c r="E183" s="7">
        <f t="shared" si="6"/>
        <v>0.74456342117213414</v>
      </c>
    </row>
    <row r="184" spans="1:5">
      <c r="A184" s="8">
        <v>37622</v>
      </c>
      <c r="B184" s="6">
        <f>Investment!D237+Consumption!E190</f>
        <v>6108.3969999999999</v>
      </c>
      <c r="C184" s="9">
        <f t="shared" si="7"/>
        <v>9.352371567790195E-3</v>
      </c>
      <c r="D184" s="9">
        <f t="shared" si="8"/>
        <v>3.1526324446294184E-2</v>
      </c>
      <c r="E184" s="7">
        <f t="shared" si="6"/>
        <v>0.75152685494272098</v>
      </c>
    </row>
    <row r="185" spans="1:5">
      <c r="A185" s="8">
        <v>37712</v>
      </c>
      <c r="B185" s="6">
        <f>Investment!D238+Consumption!E191</f>
        <v>6189.3096666666661</v>
      </c>
      <c r="C185" s="9">
        <f t="shared" si="7"/>
        <v>1.3246137516383785E-2</v>
      </c>
      <c r="D185" s="9">
        <f t="shared" si="8"/>
        <v>3.7032674473260273E-2</v>
      </c>
      <c r="E185" s="7">
        <f t="shared" si="6"/>
        <v>0.76148168301054775</v>
      </c>
    </row>
    <row r="186" spans="1:5">
      <c r="A186" s="8">
        <v>37803</v>
      </c>
      <c r="B186" s="6">
        <f>Investment!D239+Consumption!E192</f>
        <v>6345.9446666666663</v>
      </c>
      <c r="C186" s="9">
        <f t="shared" si="7"/>
        <v>2.5307345800385208E-2</v>
      </c>
      <c r="D186" s="9">
        <f t="shared" si="8"/>
        <v>5.2994841784735146E-2</v>
      </c>
      <c r="E186" s="7">
        <f t="shared" si="6"/>
        <v>0.78075276328315502</v>
      </c>
    </row>
    <row r="187" spans="1:5">
      <c r="A187" s="8">
        <v>37895</v>
      </c>
      <c r="B187" s="6">
        <f>Investment!D240+Consumption!E193</f>
        <v>6413.2060000000001</v>
      </c>
      <c r="C187" s="9">
        <f t="shared" si="7"/>
        <v>1.0599104919183637E-2</v>
      </c>
      <c r="D187" s="9">
        <f t="shared" si="8"/>
        <v>5.9719053207049524E-2</v>
      </c>
      <c r="E187" s="7">
        <f t="shared" si="6"/>
        <v>0.78902804373713564</v>
      </c>
    </row>
    <row r="188" spans="1:5">
      <c r="A188" s="8">
        <v>37987</v>
      </c>
      <c r="B188" s="6">
        <f>Investment!D241+Consumption!E194</f>
        <v>6500.7613333333338</v>
      </c>
      <c r="C188" s="9">
        <f t="shared" si="7"/>
        <v>1.3652350062251812E-2</v>
      </c>
      <c r="D188" s="9">
        <f t="shared" si="8"/>
        <v>6.4233600621134132E-2</v>
      </c>
      <c r="E188" s="7">
        <f t="shared" si="6"/>
        <v>0.79980013079916878</v>
      </c>
    </row>
    <row r="189" spans="1:5">
      <c r="A189" s="8">
        <v>38078</v>
      </c>
      <c r="B189" s="6">
        <f>Investment!D242+Consumption!E195</f>
        <v>6595.0280000000002</v>
      </c>
      <c r="C189" s="9">
        <f t="shared" si="7"/>
        <v>1.4500865642198588E-2</v>
      </c>
      <c r="D189" s="9">
        <f t="shared" si="8"/>
        <v>6.5551467802359792E-2</v>
      </c>
      <c r="E189" s="7">
        <f t="shared" si="6"/>
        <v>0.81139792503650043</v>
      </c>
    </row>
    <row r="190" spans="1:5">
      <c r="A190" s="8">
        <v>38169</v>
      </c>
      <c r="B190" s="6">
        <f>Investment!D243+Consumption!E196</f>
        <v>6709.4806666666664</v>
      </c>
      <c r="C190" s="9">
        <f t="shared" si="7"/>
        <v>1.7354386769345954E-2</v>
      </c>
      <c r="D190" s="9">
        <f t="shared" si="8"/>
        <v>5.7286348856702932E-2</v>
      </c>
      <c r="E190" s="7">
        <f t="shared" si="6"/>
        <v>0.82547923845142857</v>
      </c>
    </row>
    <row r="191" spans="1:5">
      <c r="A191" s="8">
        <v>38261</v>
      </c>
      <c r="B191" s="6">
        <f>Investment!D244+Consumption!E197</f>
        <v>6852.4376666666676</v>
      </c>
      <c r="C191" s="9">
        <f t="shared" si="7"/>
        <v>2.1306716138288485E-2</v>
      </c>
      <c r="D191" s="9">
        <f t="shared" si="8"/>
        <v>6.848862591762489E-2</v>
      </c>
      <c r="E191" s="7">
        <f t="shared" si="6"/>
        <v>0.84306749026316374</v>
      </c>
    </row>
    <row r="192" spans="1:5">
      <c r="A192" s="8">
        <v>38353</v>
      </c>
      <c r="B192" s="6">
        <f>Investment!D245+Consumption!E198</f>
        <v>6928.0516666666672</v>
      </c>
      <c r="C192" s="9">
        <f t="shared" si="7"/>
        <v>1.1034613327140503E-2</v>
      </c>
      <c r="D192" s="9">
        <f t="shared" si="8"/>
        <v>6.5729275606898147E-2</v>
      </c>
      <c r="E192" s="7">
        <f t="shared" si="6"/>
        <v>0.8523704140269005</v>
      </c>
    </row>
    <row r="193" spans="1:5">
      <c r="A193" s="8">
        <v>38443</v>
      </c>
      <c r="B193" s="6">
        <f>Investment!D246+Consumption!E199</f>
        <v>7054.0283333333318</v>
      </c>
      <c r="C193" s="9">
        <f t="shared" si="7"/>
        <v>1.8183563392401274E-2</v>
      </c>
      <c r="D193" s="9">
        <f t="shared" si="8"/>
        <v>6.9597935495244539E-2</v>
      </c>
      <c r="E193" s="7">
        <f t="shared" si="6"/>
        <v>0.86786954548416595</v>
      </c>
    </row>
    <row r="194" spans="1:5">
      <c r="A194" s="8">
        <v>38534</v>
      </c>
      <c r="B194" s="6">
        <f>Investment!D247+Consumption!E200</f>
        <v>7202.0973333333332</v>
      </c>
      <c r="C194" s="9">
        <f t="shared" si="7"/>
        <v>2.0990701058048112E-2</v>
      </c>
      <c r="D194" s="9">
        <f t="shared" si="8"/>
        <v>7.3420983104405216E-2</v>
      </c>
      <c r="E194" s="7">
        <f t="shared" si="6"/>
        <v>0.8860867356708082</v>
      </c>
    </row>
    <row r="195" spans="1:5">
      <c r="A195" s="8">
        <v>38626</v>
      </c>
      <c r="B195" s="6">
        <f>Investment!D248+Consumption!E201</f>
        <v>7259.8499999999995</v>
      </c>
      <c r="C195" s="9">
        <f t="shared" si="7"/>
        <v>8.0188678372021868E-3</v>
      </c>
      <c r="D195" s="9">
        <f t="shared" si="8"/>
        <v>5.9455095128434117E-2</v>
      </c>
      <c r="E195" s="7">
        <f t="shared" si="6"/>
        <v>0.89319214809645031</v>
      </c>
    </row>
    <row r="196" spans="1:5">
      <c r="A196" s="8">
        <v>38718</v>
      </c>
      <c r="B196" s="6">
        <f>Investment!D249+Consumption!E202</f>
        <v>7422.0176666666657</v>
      </c>
      <c r="C196" s="9">
        <f t="shared" si="7"/>
        <v>2.2337605689741011E-2</v>
      </c>
      <c r="D196" s="9">
        <f t="shared" si="8"/>
        <v>7.1299410536535907E-2</v>
      </c>
      <c r="E196" s="7">
        <f t="shared" si="6"/>
        <v>0.91314392210580164</v>
      </c>
    </row>
    <row r="197" spans="1:5">
      <c r="A197" s="8">
        <v>38808</v>
      </c>
      <c r="B197" s="6">
        <f>Investment!D250+Consumption!E203</f>
        <v>7508.619333333334</v>
      </c>
      <c r="C197" s="9">
        <f t="shared" si="7"/>
        <v>1.1668210796049254E-2</v>
      </c>
      <c r="D197" s="9">
        <f t="shared" si="8"/>
        <v>6.4444169844323315E-2</v>
      </c>
      <c r="E197" s="7">
        <f t="shared" si="6"/>
        <v>0.92379867787606329</v>
      </c>
    </row>
    <row r="198" spans="1:5">
      <c r="A198" s="8">
        <v>38899</v>
      </c>
      <c r="B198" s="6">
        <f>Investment!D251+Consumption!E204</f>
        <v>7608.7553333333326</v>
      </c>
      <c r="C198" s="9">
        <f t="shared" si="7"/>
        <v>1.3336140181652382E-2</v>
      </c>
      <c r="D198" s="9">
        <f t="shared" si="8"/>
        <v>5.6463830073202673E-2</v>
      </c>
      <c r="E198" s="7">
        <f t="shared" si="6"/>
        <v>0.93611858654384361</v>
      </c>
    </row>
    <row r="199" spans="1:5">
      <c r="A199" s="8">
        <v>38991</v>
      </c>
      <c r="B199" s="6">
        <f>Investment!D252+Consumption!E205</f>
        <v>7679.4046666666673</v>
      </c>
      <c r="C199" s="9">
        <f t="shared" si="7"/>
        <v>9.2852681205066127E-3</v>
      </c>
      <c r="D199" s="9">
        <f t="shared" si="8"/>
        <v>5.7791093020746684E-2</v>
      </c>
      <c r="E199" s="7">
        <f t="shared" si="6"/>
        <v>0.94481069861249289</v>
      </c>
    </row>
    <row r="200" spans="1:5">
      <c r="A200" s="8">
        <v>39083</v>
      </c>
      <c r="B200" s="6">
        <f>Investment!D253+Consumption!E206</f>
        <v>7784.2180000000008</v>
      </c>
      <c r="C200" s="9">
        <f t="shared" si="7"/>
        <v>1.364862745002718E-2</v>
      </c>
      <c r="D200" s="9">
        <f t="shared" si="8"/>
        <v>4.8800791051741649E-2</v>
      </c>
      <c r="E200" s="7">
        <f t="shared" si="6"/>
        <v>0.95770606784865464</v>
      </c>
    </row>
    <row r="201" spans="1:5">
      <c r="A201" s="8">
        <v>39173</v>
      </c>
      <c r="B201" s="6">
        <f>Investment!D254+Consumption!E207</f>
        <v>7867.5256666666664</v>
      </c>
      <c r="C201" s="9">
        <f t="shared" si="7"/>
        <v>1.0702124049797382E-2</v>
      </c>
      <c r="D201" s="9">
        <f t="shared" si="8"/>
        <v>4.7799244761287107E-2</v>
      </c>
      <c r="E201" s="7">
        <f t="shared" ref="E201:E264" si="9">B201/$B$205</f>
        <v>0.96795555699001468</v>
      </c>
    </row>
    <row r="202" spans="1:5">
      <c r="A202" s="8">
        <v>39264</v>
      </c>
      <c r="B202" s="6">
        <f>Investment!D255+Consumption!E208</f>
        <v>7940.8339999999989</v>
      </c>
      <c r="C202" s="9">
        <f t="shared" ref="C202:C245" si="10">(B202-B201)/B201</f>
        <v>9.3178384716210202E-3</v>
      </c>
      <c r="D202" s="9">
        <f t="shared" si="8"/>
        <v>4.3644282424466579E-2</v>
      </c>
      <c r="E202" s="7">
        <f t="shared" si="9"/>
        <v>0.97697481051775559</v>
      </c>
    </row>
    <row r="203" spans="1:5">
      <c r="A203" s="8">
        <v>39356</v>
      </c>
      <c r="B203" s="6">
        <f>Investment!D256+Consumption!E209</f>
        <v>8040.5993333333336</v>
      </c>
      <c r="C203" s="9">
        <f t="shared" si="10"/>
        <v>1.2563583791492763E-2</v>
      </c>
      <c r="D203" s="9">
        <f t="shared" si="8"/>
        <v>4.7034201522739516E-2</v>
      </c>
      <c r="E203" s="7">
        <f t="shared" si="9"/>
        <v>0.9892491154118731</v>
      </c>
    </row>
    <row r="204" spans="1:5">
      <c r="A204" s="8">
        <v>39448</v>
      </c>
      <c r="B204" s="6">
        <f>Investment!D257+Consumption!E210</f>
        <v>8052.1456666666663</v>
      </c>
      <c r="C204" s="9">
        <f t="shared" si="10"/>
        <v>1.436004065700173E-3</v>
      </c>
      <c r="D204" s="9">
        <f t="shared" si="8"/>
        <v>3.4419342658012088E-2</v>
      </c>
      <c r="E204" s="7">
        <f t="shared" si="9"/>
        <v>0.99066968116359488</v>
      </c>
    </row>
    <row r="205" spans="1:5">
      <c r="A205" s="8">
        <v>39539</v>
      </c>
      <c r="B205" s="6">
        <f>Investment!D258+Consumption!E211</f>
        <v>8127.9823333333343</v>
      </c>
      <c r="C205" s="9">
        <f t="shared" si="10"/>
        <v>9.4181935854200632E-3</v>
      </c>
      <c r="D205" s="9">
        <f t="shared" ref="D205:D245" si="11">(B205-B201)/B201</f>
        <v>3.3105283376472137E-2</v>
      </c>
      <c r="E205" s="7">
        <f t="shared" si="9"/>
        <v>1</v>
      </c>
    </row>
    <row r="206" spans="1:5">
      <c r="A206" s="8">
        <v>39630</v>
      </c>
      <c r="B206" s="6">
        <f>Investment!D259+Consumption!E212</f>
        <v>8103.4946666666674</v>
      </c>
      <c r="C206" s="9">
        <f t="shared" si="10"/>
        <v>-3.0127608134975295E-3</v>
      </c>
      <c r="D206" s="9">
        <f t="shared" si="11"/>
        <v>2.0484078456578805E-2</v>
      </c>
      <c r="E206" s="7">
        <f t="shared" si="9"/>
        <v>0.99698723918650245</v>
      </c>
    </row>
    <row r="207" spans="1:5">
      <c r="A207" s="8">
        <v>39722</v>
      </c>
      <c r="B207" s="6">
        <f>Investment!D260+Consumption!E213</f>
        <v>7737.9456666666665</v>
      </c>
      <c r="C207" s="9">
        <f t="shared" si="10"/>
        <v>-4.5110043880656696E-2</v>
      </c>
      <c r="D207" s="9">
        <f t="shared" si="11"/>
        <v>-3.7640684993714028E-2</v>
      </c>
      <c r="E207" s="7">
        <f t="shared" si="9"/>
        <v>0.95201310107834458</v>
      </c>
    </row>
    <row r="208" spans="1:5">
      <c r="A208" s="8">
        <v>39814</v>
      </c>
      <c r="B208" s="6">
        <f>Investment!D261+Consumption!E214</f>
        <v>7515.9390000000003</v>
      </c>
      <c r="C208" s="9">
        <f t="shared" si="10"/>
        <v>-2.869064687582663E-2</v>
      </c>
      <c r="D208" s="9">
        <f t="shared" si="11"/>
        <v>-6.6591774275320412E-2</v>
      </c>
      <c r="E208" s="7">
        <f t="shared" si="9"/>
        <v>0.92469922937414517</v>
      </c>
    </row>
    <row r="209" spans="1:5">
      <c r="A209" s="8">
        <v>39904</v>
      </c>
      <c r="B209" s="6">
        <f>Investment!D262+Consumption!E215</f>
        <v>7471.6490000000003</v>
      </c>
      <c r="C209" s="9">
        <f t="shared" si="10"/>
        <v>-5.8928099336623095E-3</v>
      </c>
      <c r="D209" s="9">
        <f>(B209-B205)/B205</f>
        <v>-8.0749847430360705E-2</v>
      </c>
      <c r="E209" s="7">
        <f t="shared" si="9"/>
        <v>0.91925015256963927</v>
      </c>
    </row>
    <row r="210" spans="1:5">
      <c r="A210" s="8">
        <v>39995</v>
      </c>
      <c r="B210" s="6">
        <f>Investment!D263+Consumption!E216</f>
        <v>7598.3256666666666</v>
      </c>
      <c r="C210" s="9">
        <f t="shared" si="10"/>
        <v>1.6954311781330503E-2</v>
      </c>
      <c r="D210" s="9">
        <f t="shared" si="11"/>
        <v>-6.2339647371891162E-2</v>
      </c>
      <c r="E210" s="7">
        <f t="shared" si="9"/>
        <v>0.93483540626134054</v>
      </c>
    </row>
    <row r="211" spans="1:5">
      <c r="A211" s="8">
        <v>40087</v>
      </c>
      <c r="B211" s="6">
        <f>Investment!D264+Consumption!E217</f>
        <v>7679.741</v>
      </c>
      <c r="C211" s="9">
        <f t="shared" si="10"/>
        <v>1.071490442828699E-2</v>
      </c>
      <c r="D211" s="9">
        <f t="shared" si="11"/>
        <v>-7.5219792402264037E-3</v>
      </c>
      <c r="E211" s="7">
        <f t="shared" si="9"/>
        <v>0.94485207829560969</v>
      </c>
    </row>
    <row r="212" spans="1:5">
      <c r="A212" s="8">
        <v>40179</v>
      </c>
      <c r="B212" s="6">
        <f>Investment!D265+Consumption!E218</f>
        <v>7777.4260000000004</v>
      </c>
      <c r="C212" s="9">
        <f t="shared" si="10"/>
        <v>1.2719830004683803E-2</v>
      </c>
      <c r="D212" s="9">
        <f t="shared" si="11"/>
        <v>3.4790995509676181E-2</v>
      </c>
      <c r="E212" s="7">
        <f t="shared" si="9"/>
        <v>0.95687043611110201</v>
      </c>
    </row>
    <row r="213" spans="1:5">
      <c r="A213" s="8">
        <v>40269</v>
      </c>
      <c r="B213" s="6">
        <f>Investment!D266+Consumption!E219</f>
        <v>7884.7566666666662</v>
      </c>
      <c r="C213" s="9">
        <f t="shared" si="10"/>
        <v>1.3800281309865992E-2</v>
      </c>
      <c r="D213" s="9">
        <f t="shared" si="11"/>
        <v>5.5290025892097694E-2</v>
      </c>
      <c r="E213" s="7">
        <f t="shared" si="9"/>
        <v>0.97007551730652941</v>
      </c>
    </row>
    <row r="214" spans="1:5">
      <c r="A214" s="8">
        <v>40360</v>
      </c>
      <c r="B214" s="6">
        <f>Investment!D267+Consumption!E220</f>
        <v>7976.7423333333336</v>
      </c>
      <c r="C214" s="9">
        <f t="shared" si="10"/>
        <v>1.1666265752441406E-2</v>
      </c>
      <c r="D214" s="9">
        <f t="shared" si="11"/>
        <v>4.9802638537428702E-2</v>
      </c>
      <c r="E214" s="7">
        <f t="shared" si="9"/>
        <v>0.98139267609136449</v>
      </c>
    </row>
    <row r="215" spans="1:5">
      <c r="A215" s="8">
        <v>40452</v>
      </c>
      <c r="B215" s="6">
        <f>Investment!D268+Consumption!E221</f>
        <v>8111.4839999999995</v>
      </c>
      <c r="C215" s="9">
        <f t="shared" si="10"/>
        <v>1.6891816362627803E-2</v>
      </c>
      <c r="D215" s="9">
        <f t="shared" si="11"/>
        <v>5.6218432366403955E-2</v>
      </c>
      <c r="E215" s="7">
        <f t="shared" si="9"/>
        <v>0.9979701809555277</v>
      </c>
    </row>
    <row r="216" spans="1:5">
      <c r="A216" s="8">
        <v>40544</v>
      </c>
      <c r="B216" s="6">
        <f>Investment!D269+Consumption!E222</f>
        <v>8257.1196666666656</v>
      </c>
      <c r="C216" s="9">
        <f t="shared" si="10"/>
        <v>1.7954256787865958E-2</v>
      </c>
      <c r="D216" s="9">
        <f t="shared" si="11"/>
        <v>6.1677689593789151E-2</v>
      </c>
      <c r="E216" s="7">
        <f t="shared" si="9"/>
        <v>1.0158879938510363</v>
      </c>
    </row>
    <row r="217" spans="1:5">
      <c r="A217" s="8">
        <v>40634</v>
      </c>
      <c r="B217" s="6">
        <f>Investment!D270+Consumption!E223</f>
        <v>8381.5013333333336</v>
      </c>
      <c r="C217" s="9">
        <f t="shared" si="10"/>
        <v>1.5063565951307077E-2</v>
      </c>
      <c r="D217" s="9">
        <f t="shared" si="11"/>
        <v>6.3000633712222032E-2</v>
      </c>
      <c r="E217" s="7">
        <f t="shared" si="9"/>
        <v>1.0311908896455524</v>
      </c>
    </row>
    <row r="218" spans="1:5">
      <c r="A218" s="8">
        <v>40725</v>
      </c>
      <c r="B218" s="6">
        <f>Investment!D271+Consumption!E224</f>
        <v>8510.9689999999991</v>
      </c>
      <c r="C218" s="9">
        <f t="shared" si="10"/>
        <v>1.5446834823228034E-2</v>
      </c>
      <c r="D218" s="9">
        <f t="shared" si="11"/>
        <v>6.6973037907245792E-2</v>
      </c>
      <c r="E218" s="7">
        <f t="shared" si="9"/>
        <v>1.0471195249891248</v>
      </c>
    </row>
    <row r="219" spans="1:5">
      <c r="A219" s="8">
        <v>40817</v>
      </c>
      <c r="B219" s="6">
        <f>Investment!D272+Consumption!E225</f>
        <v>8574.6400000000012</v>
      </c>
      <c r="C219" s="9">
        <f t="shared" si="10"/>
        <v>7.4810518050297328E-3</v>
      </c>
      <c r="D219" s="9">
        <f t="shared" si="11"/>
        <v>5.70987996771E-2</v>
      </c>
      <c r="E219" s="7">
        <f t="shared" si="9"/>
        <v>1.0549530804016265</v>
      </c>
    </row>
    <row r="220" spans="1:5">
      <c r="A220" s="8">
        <v>40909</v>
      </c>
      <c r="B220" s="6">
        <f>Investment!D273+Consumption!E226</f>
        <v>8747.2486666666664</v>
      </c>
      <c r="C220" s="9">
        <f t="shared" si="10"/>
        <v>2.0130135686940224E-2</v>
      </c>
      <c r="D220" s="9">
        <f t="shared" si="11"/>
        <v>5.9358350101017983E-2</v>
      </c>
      <c r="E220" s="7">
        <f t="shared" si="9"/>
        <v>1.0761894290534668</v>
      </c>
    </row>
    <row r="221" spans="1:5">
      <c r="A221" s="8">
        <v>41000</v>
      </c>
      <c r="B221" s="6">
        <f>Investment!D274+Consumption!E227</f>
        <v>8794.394666666667</v>
      </c>
      <c r="C221" s="9">
        <f t="shared" si="10"/>
        <v>5.3898090470047965E-3</v>
      </c>
      <c r="D221" s="9">
        <f t="shared" si="11"/>
        <v>4.9262455127370985E-2</v>
      </c>
      <c r="E221" s="7">
        <f t="shared" si="9"/>
        <v>1.0819898845744702</v>
      </c>
    </row>
    <row r="222" spans="1:5">
      <c r="A222" s="8">
        <v>41091</v>
      </c>
      <c r="B222" s="6">
        <f>Investment!D275+Consumption!E228</f>
        <v>8822.3226666666669</v>
      </c>
      <c r="C222" s="9">
        <f t="shared" si="10"/>
        <v>3.1756591622906336E-3</v>
      </c>
      <c r="D222" s="9">
        <f t="shared" si="11"/>
        <v>3.6582634323620238E-2</v>
      </c>
      <c r="E222" s="7">
        <f t="shared" si="9"/>
        <v>1.0854259156649249</v>
      </c>
    </row>
    <row r="223" spans="1:5">
      <c r="A223" s="8">
        <v>41183</v>
      </c>
      <c r="B223" s="6">
        <f>Investment!D276+Consumption!E229</f>
        <v>8949.2090000000007</v>
      </c>
      <c r="C223" s="9">
        <f t="shared" si="10"/>
        <v>1.4382418114534369E-2</v>
      </c>
      <c r="D223" s="9">
        <f t="shared" si="11"/>
        <v>4.3683349971543932E-2</v>
      </c>
      <c r="E223" s="7">
        <f t="shared" si="9"/>
        <v>1.1010369650163692</v>
      </c>
    </row>
    <row r="224" spans="1:5">
      <c r="A224" s="8">
        <v>41275</v>
      </c>
      <c r="B224" s="6">
        <f>Investment!D277+Consumption!E230</f>
        <v>9057.9036666666652</v>
      </c>
      <c r="C224" s="9">
        <f t="shared" si="10"/>
        <v>1.2145728931647979E-2</v>
      </c>
      <c r="D224" s="9">
        <f t="shared" si="11"/>
        <v>3.5514595713257664E-2</v>
      </c>
      <c r="E224" s="7">
        <f t="shared" si="9"/>
        <v>1.1144098615371822</v>
      </c>
    </row>
    <row r="225" spans="1:5">
      <c r="A225" s="8">
        <v>41365</v>
      </c>
      <c r="B225" s="6">
        <f>Investment!D278+Consumption!E231</f>
        <v>9046.0779999999995</v>
      </c>
      <c r="C225" s="9">
        <f t="shared" si="10"/>
        <v>-1.3055633071241959E-3</v>
      </c>
      <c r="D225" s="9">
        <f t="shared" si="11"/>
        <v>2.8618607973927537E-2</v>
      </c>
      <c r="E225" s="7">
        <f t="shared" si="9"/>
        <v>1.112954928912862</v>
      </c>
    </row>
    <row r="226" spans="1:5">
      <c r="A226" s="8">
        <v>41456</v>
      </c>
      <c r="B226" s="6">
        <f>Investment!D279+Consumption!E232</f>
        <v>9130.9963333333326</v>
      </c>
      <c r="C226" s="9">
        <f t="shared" si="10"/>
        <v>9.3873094321465129E-3</v>
      </c>
      <c r="D226" s="9">
        <f t="shared" si="11"/>
        <v>3.4987800642672671E-2</v>
      </c>
      <c r="E226" s="7">
        <f t="shared" si="9"/>
        <v>1.1234025812145998</v>
      </c>
    </row>
    <row r="227" spans="1:5">
      <c r="A227" s="8">
        <v>41548</v>
      </c>
      <c r="B227" s="6">
        <f>Investment!D280+Consumption!E233</f>
        <v>9255.7010000000009</v>
      </c>
      <c r="C227" s="9">
        <f t="shared" si="10"/>
        <v>1.3657290192027056E-2</v>
      </c>
      <c r="D227" s="9">
        <f t="shared" si="11"/>
        <v>3.4247943030495789E-2</v>
      </c>
      <c r="E227" s="7">
        <f t="shared" si="9"/>
        <v>1.1387452162687197</v>
      </c>
    </row>
    <row r="228" spans="1:5">
      <c r="A228" s="8">
        <v>41640</v>
      </c>
      <c r="B228" s="6">
        <f>Investment!D281+Consumption!E234</f>
        <v>9335.616</v>
      </c>
      <c r="C228" s="9">
        <f t="shared" si="10"/>
        <v>8.6341380301717882E-3</v>
      </c>
      <c r="D228" s="9">
        <f t="shared" si="11"/>
        <v>3.0659669560775281E-2</v>
      </c>
      <c r="E228" s="7">
        <f t="shared" si="9"/>
        <v>1.1485772996471817</v>
      </c>
    </row>
    <row r="229" spans="1:5">
      <c r="A229" s="8">
        <v>41730</v>
      </c>
      <c r="B229" s="6">
        <f>Investment!D282+Consumption!E235</f>
        <v>9498.9760000000006</v>
      </c>
      <c r="C229" s="9">
        <f t="shared" si="10"/>
        <v>1.7498577490762321E-2</v>
      </c>
      <c r="D229" s="9">
        <f t="shared" si="11"/>
        <v>5.0065674870369357E-2</v>
      </c>
      <c r="E229" s="7">
        <f t="shared" si="9"/>
        <v>1.1686757685291884</v>
      </c>
    </row>
    <row r="230" spans="1:5">
      <c r="A230" s="8">
        <v>41821</v>
      </c>
      <c r="B230" s="6">
        <f>Investment!D283+Consumption!E236</f>
        <v>9653.7283333333344</v>
      </c>
      <c r="C230" s="9">
        <f t="shared" si="10"/>
        <v>1.6291475347798942E-2</v>
      </c>
      <c r="D230" s="9">
        <f t="shared" si="11"/>
        <v>5.7248079061397991E-2</v>
      </c>
      <c r="E230" s="7">
        <f t="shared" si="9"/>
        <v>1.1877152210017516</v>
      </c>
    </row>
    <row r="231" spans="1:5">
      <c r="A231" s="8">
        <v>41913</v>
      </c>
      <c r="B231" s="6">
        <f>Investment!D284+Consumption!E237</f>
        <v>9705.1916666666675</v>
      </c>
      <c r="C231" s="9">
        <f t="shared" si="10"/>
        <v>5.3309282752069505E-3</v>
      </c>
      <c r="D231" s="9">
        <f t="shared" si="11"/>
        <v>4.856365462396274E-2</v>
      </c>
      <c r="E231" s="7">
        <f t="shared" si="9"/>
        <v>1.1940468456562836</v>
      </c>
    </row>
    <row r="232" spans="1:5">
      <c r="A232" s="8">
        <v>42005</v>
      </c>
      <c r="B232" s="6">
        <f>Investment!D285+Consumption!E238</f>
        <v>9698.4936666666672</v>
      </c>
      <c r="C232" s="9">
        <f t="shared" si="10"/>
        <v>-6.901460816075574E-4</v>
      </c>
      <c r="D232" s="9">
        <f t="shared" si="11"/>
        <v>3.8870243449030811E-2</v>
      </c>
      <c r="E232" s="7">
        <f t="shared" si="9"/>
        <v>1.193222778904498</v>
      </c>
    </row>
    <row r="233" spans="1:5">
      <c r="A233" s="8">
        <v>42095</v>
      </c>
      <c r="B233" s="6">
        <f>Investment!D286+Consumption!E239</f>
        <v>9831.5343333333331</v>
      </c>
      <c r="C233" s="9">
        <f t="shared" si="10"/>
        <v>1.3717662890673556E-2</v>
      </c>
      <c r="D233" s="9">
        <f t="shared" si="11"/>
        <v>3.5009914051086395E-2</v>
      </c>
      <c r="E233" s="7">
        <f t="shared" si="9"/>
        <v>1.2095910067389826</v>
      </c>
    </row>
    <row r="234" spans="1:5">
      <c r="A234" s="8">
        <v>42186</v>
      </c>
      <c r="B234" s="6">
        <f>Investment!D287+Consumption!E240</f>
        <v>9922.2433333333338</v>
      </c>
      <c r="C234" s="9">
        <f t="shared" si="10"/>
        <v>9.2263320174203467E-3</v>
      </c>
      <c r="D234" s="9">
        <f t="shared" si="11"/>
        <v>2.7814642253070728E-2</v>
      </c>
      <c r="E234" s="7">
        <f t="shared" si="9"/>
        <v>1.2207510949724423</v>
      </c>
    </row>
    <row r="235" spans="1:5">
      <c r="A235" s="8">
        <v>42278</v>
      </c>
      <c r="B235" s="6">
        <f>Investment!D288+Consumption!E241</f>
        <v>9954.3809999999994</v>
      </c>
      <c r="C235" s="9">
        <f t="shared" si="10"/>
        <v>3.2389516752426894E-3</v>
      </c>
      <c r="D235" s="9">
        <f t="shared" si="11"/>
        <v>2.5675879662345517E-2</v>
      </c>
      <c r="E235" s="7">
        <f t="shared" si="9"/>
        <v>1.2247050487765576</v>
      </c>
    </row>
    <row r="236" spans="1:5">
      <c r="A236" s="8">
        <v>42370</v>
      </c>
      <c r="B236" s="6">
        <f>Investment!D289+Consumption!E242</f>
        <v>9975.5450000000001</v>
      </c>
      <c r="C236" s="9">
        <f t="shared" si="10"/>
        <v>2.1260990512620192E-3</v>
      </c>
      <c r="D236" s="9">
        <f t="shared" si="11"/>
        <v>2.8566429267830238E-2</v>
      </c>
      <c r="E236" s="7">
        <f t="shared" si="9"/>
        <v>1.2273088930188372</v>
      </c>
    </row>
    <row r="237" spans="1:5">
      <c r="A237" s="8">
        <v>42461</v>
      </c>
      <c r="B237" s="6">
        <f>Investment!D290+Consumption!E243</f>
        <v>10091.355333333333</v>
      </c>
      <c r="C237" s="9">
        <f t="shared" si="10"/>
        <v>1.1609424180165884E-2</v>
      </c>
      <c r="D237" s="9">
        <f t="shared" si="11"/>
        <v>2.6427309430135396E-2</v>
      </c>
      <c r="E237" s="7">
        <f t="shared" si="9"/>
        <v>1.2415572425579828</v>
      </c>
    </row>
    <row r="238" spans="1:5">
      <c r="A238" s="8">
        <v>42552</v>
      </c>
      <c r="B238" s="6">
        <f>Investment!D291+Consumption!E244</f>
        <v>10201.438333333334</v>
      </c>
      <c r="C238" s="9">
        <f t="shared" si="10"/>
        <v>1.0908643721659377E-2</v>
      </c>
      <c r="D238" s="9">
        <f t="shared" si="11"/>
        <v>2.8138293994671201E-2</v>
      </c>
      <c r="E238" s="7">
        <f t="shared" si="9"/>
        <v>1.2551009481770936</v>
      </c>
    </row>
    <row r="239" spans="1:5">
      <c r="A239" s="8">
        <v>42644</v>
      </c>
      <c r="B239" s="6">
        <f>Investment!D292+Consumption!E245</f>
        <v>10286.901</v>
      </c>
      <c r="C239" s="9">
        <f t="shared" si="10"/>
        <v>8.3775114718300011E-3</v>
      </c>
      <c r="D239" s="9">
        <f t="shared" si="11"/>
        <v>3.3404387475223264E-2</v>
      </c>
      <c r="E239" s="7">
        <f t="shared" si="9"/>
        <v>1.265615570768752</v>
      </c>
    </row>
    <row r="240" spans="1:5">
      <c r="A240" s="8">
        <v>42736</v>
      </c>
      <c r="B240" s="6">
        <f>Investment!D293+Consumption!E246</f>
        <v>10421.142000000002</v>
      </c>
      <c r="C240" s="9">
        <f t="shared" si="10"/>
        <v>1.3049702723881741E-2</v>
      </c>
      <c r="D240" s="9">
        <f t="shared" si="11"/>
        <v>4.4668937887604294E-2</v>
      </c>
      <c r="E240" s="7">
        <f t="shared" si="9"/>
        <v>1.2821314777300001</v>
      </c>
    </row>
    <row r="241" spans="1:5">
      <c r="A241" s="8">
        <v>42826</v>
      </c>
      <c r="B241" s="6">
        <f>Investment!D294+Consumption!E247</f>
        <v>10534.730000000001</v>
      </c>
      <c r="C241" s="9">
        <f t="shared" si="10"/>
        <v>1.0899765112115324E-2</v>
      </c>
      <c r="D241" s="9">
        <f t="shared" si="11"/>
        <v>4.3936087078623842E-2</v>
      </c>
      <c r="E241" s="7">
        <f t="shared" si="9"/>
        <v>1.2961064096801063</v>
      </c>
    </row>
    <row r="242" spans="1:5">
      <c r="A242" s="8">
        <v>42917</v>
      </c>
      <c r="B242" s="6">
        <f>Investment!D295+Consumption!E248</f>
        <v>10637.954000000002</v>
      </c>
      <c r="C242" s="9">
        <f t="shared" si="10"/>
        <v>9.7984476109022386E-3</v>
      </c>
      <c r="D242" s="9">
        <f t="shared" si="11"/>
        <v>4.2789619699052373E-2</v>
      </c>
      <c r="E242" s="7">
        <f t="shared" si="9"/>
        <v>1.3088062404335115</v>
      </c>
    </row>
    <row r="243" spans="1:5">
      <c r="A243" s="8">
        <v>43009</v>
      </c>
      <c r="B243" s="6">
        <f>Investment!D296+Consumption!E249</f>
        <v>10825.385000000002</v>
      </c>
      <c r="C243" s="9">
        <f t="shared" si="10"/>
        <v>1.7619083519255719E-2</v>
      </c>
      <c r="D243" s="9">
        <f t="shared" si="11"/>
        <v>5.2346571625410045E-2</v>
      </c>
      <c r="E243" s="7">
        <f t="shared" si="9"/>
        <v>1.3318662068942326</v>
      </c>
    </row>
    <row r="244" spans="1:5">
      <c r="A244" s="8">
        <v>43101</v>
      </c>
      <c r="B244" s="6">
        <f>Investment!D297+Consumption!E250</f>
        <v>10938.354000000001</v>
      </c>
      <c r="C244" s="9">
        <f t="shared" si="10"/>
        <v>1.0435564185476925E-2</v>
      </c>
      <c r="D244" s="9">
        <f t="shared" si="11"/>
        <v>4.9631028921782228E-2</v>
      </c>
      <c r="E244" s="7">
        <f t="shared" si="9"/>
        <v>1.3457649821827451</v>
      </c>
    </row>
    <row r="245" spans="1:5">
      <c r="A245" s="8">
        <v>43191</v>
      </c>
      <c r="B245" s="6">
        <f>Investment!D298+Consumption!E251</f>
        <v>11116.652000000002</v>
      </c>
      <c r="C245" s="9">
        <f t="shared" si="10"/>
        <v>1.6300258704371851E-2</v>
      </c>
      <c r="D245" s="9">
        <f t="shared" si="11"/>
        <v>5.5238435156857404E-2</v>
      </c>
      <c r="E245" s="7">
        <f t="shared" si="9"/>
        <v>1.3677012995476081</v>
      </c>
    </row>
    <row r="246" spans="1:5">
      <c r="E246" s="7">
        <f t="shared" si="9"/>
        <v>0</v>
      </c>
    </row>
    <row r="247" spans="1:5">
      <c r="E247" s="7">
        <f t="shared" si="9"/>
        <v>0</v>
      </c>
    </row>
    <row r="248" spans="1:5">
      <c r="E248" s="7">
        <f t="shared" si="9"/>
        <v>0</v>
      </c>
    </row>
    <row r="249" spans="1:5">
      <c r="E249" s="7">
        <f t="shared" si="9"/>
        <v>0</v>
      </c>
    </row>
    <row r="250" spans="1:5">
      <c r="E250" s="7">
        <f t="shared" si="9"/>
        <v>0</v>
      </c>
    </row>
    <row r="251" spans="1:5">
      <c r="E251" s="7">
        <f t="shared" si="9"/>
        <v>0</v>
      </c>
    </row>
    <row r="252" spans="1:5">
      <c r="E252" s="7">
        <f t="shared" si="9"/>
        <v>0</v>
      </c>
    </row>
    <row r="253" spans="1:5">
      <c r="E253" s="7">
        <f t="shared" si="9"/>
        <v>0</v>
      </c>
    </row>
    <row r="254" spans="1:5">
      <c r="E254" s="7">
        <f t="shared" si="9"/>
        <v>0</v>
      </c>
    </row>
    <row r="255" spans="1:5">
      <c r="E255" s="7">
        <f t="shared" si="9"/>
        <v>0</v>
      </c>
    </row>
    <row r="256" spans="1:5">
      <c r="E256" s="7">
        <f t="shared" si="9"/>
        <v>0</v>
      </c>
    </row>
    <row r="257" spans="5:5">
      <c r="E257" s="7">
        <f t="shared" si="9"/>
        <v>0</v>
      </c>
    </row>
    <row r="258" spans="5:5">
      <c r="E258" s="7">
        <f t="shared" si="9"/>
        <v>0</v>
      </c>
    </row>
    <row r="259" spans="5:5">
      <c r="E259" s="7">
        <f t="shared" si="9"/>
        <v>0</v>
      </c>
    </row>
    <row r="260" spans="5:5">
      <c r="E260" s="7">
        <f t="shared" si="9"/>
        <v>0</v>
      </c>
    </row>
    <row r="261" spans="5:5">
      <c r="E261" s="7">
        <f t="shared" si="9"/>
        <v>0</v>
      </c>
    </row>
    <row r="262" spans="5:5">
      <c r="E262" s="7">
        <f t="shared" si="9"/>
        <v>0</v>
      </c>
    </row>
    <row r="263" spans="5:5">
      <c r="E263" s="7">
        <f t="shared" si="9"/>
        <v>0</v>
      </c>
    </row>
    <row r="264" spans="5:5">
      <c r="E264" s="7">
        <f t="shared" si="9"/>
        <v>0</v>
      </c>
    </row>
    <row r="265" spans="5:5">
      <c r="E265" s="7">
        <f t="shared" ref="E265:E274" si="12">B265/$B$205</f>
        <v>0</v>
      </c>
    </row>
    <row r="266" spans="5:5">
      <c r="E266" s="7">
        <f t="shared" si="12"/>
        <v>0</v>
      </c>
    </row>
    <row r="267" spans="5:5">
      <c r="E267" s="7">
        <f t="shared" si="12"/>
        <v>0</v>
      </c>
    </row>
    <row r="268" spans="5:5">
      <c r="E268" s="7">
        <f t="shared" si="12"/>
        <v>0</v>
      </c>
    </row>
    <row r="269" spans="5:5">
      <c r="E269" s="7">
        <f t="shared" si="12"/>
        <v>0</v>
      </c>
    </row>
    <row r="270" spans="5:5">
      <c r="E270" s="7">
        <f t="shared" si="12"/>
        <v>0</v>
      </c>
    </row>
    <row r="271" spans="5:5">
      <c r="E271" s="7">
        <f t="shared" si="12"/>
        <v>0</v>
      </c>
    </row>
    <row r="272" spans="5:5">
      <c r="E272" s="7">
        <f t="shared" si="12"/>
        <v>0</v>
      </c>
    </row>
    <row r="273" spans="5:5">
      <c r="E273" s="7">
        <f t="shared" si="12"/>
        <v>0</v>
      </c>
    </row>
    <row r="274" spans="5:5">
      <c r="E274" s="7">
        <f t="shared" si="12"/>
        <v>0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8"/>
  <sheetViews>
    <sheetView topLeftCell="A236" workbookViewId="0">
      <selection activeCell="J272" sqref="J272"/>
    </sheetView>
  </sheetViews>
  <sheetFormatPr baseColWidth="10" defaultColWidth="8.83203125" defaultRowHeight="12" x14ac:dyDescent="0"/>
  <cols>
    <col min="1" max="256" width="20.6640625" customWidth="1"/>
  </cols>
  <sheetData>
    <row r="1" spans="1:8">
      <c r="A1" t="s">
        <v>0</v>
      </c>
    </row>
    <row r="2" spans="1:8">
      <c r="A2" t="s">
        <v>1</v>
      </c>
    </row>
    <row r="3" spans="1:8">
      <c r="A3" t="s">
        <v>2</v>
      </c>
    </row>
    <row r="4" spans="1:8">
      <c r="A4" t="s">
        <v>3</v>
      </c>
    </row>
    <row r="5" spans="1:8">
      <c r="A5" t="s">
        <v>4</v>
      </c>
    </row>
    <row r="6" spans="1:8">
      <c r="A6" t="s">
        <v>5</v>
      </c>
    </row>
    <row r="8" spans="1:8">
      <c r="A8" t="s">
        <v>22</v>
      </c>
      <c r="B8" t="s">
        <v>23</v>
      </c>
    </row>
    <row r="10" spans="1:8">
      <c r="A10" t="s">
        <v>24</v>
      </c>
      <c r="B10" t="s">
        <v>25</v>
      </c>
      <c r="C10" t="s">
        <v>31</v>
      </c>
      <c r="D10" t="s">
        <v>57</v>
      </c>
      <c r="E10" t="s">
        <v>26</v>
      </c>
      <c r="F10" t="s">
        <v>58</v>
      </c>
      <c r="H10" t="s">
        <v>70</v>
      </c>
    </row>
    <row r="11" spans="1:8">
      <c r="A11" t="s">
        <v>11</v>
      </c>
      <c r="B11" t="s">
        <v>22</v>
      </c>
    </row>
    <row r="12" spans="1:8">
      <c r="A12" s="1">
        <v>18902</v>
      </c>
      <c r="B12" s="2">
        <v>1366.1379999999999</v>
      </c>
      <c r="C12">
        <f>'PCE Index'!B31</f>
        <v>14.361000000000001</v>
      </c>
      <c r="D12" s="6">
        <f>B12/C12*$C$278</f>
        <v>10278.806710953275</v>
      </c>
      <c r="E12" s="6"/>
      <c r="H12" s="7">
        <f>B12/$B$238</f>
        <v>1.7218113909861488E-2</v>
      </c>
    </row>
    <row r="13" spans="1:8">
      <c r="A13" s="1">
        <v>18994</v>
      </c>
      <c r="B13" s="2">
        <v>1385.1</v>
      </c>
      <c r="C13">
        <f>'PCE Index'!B32</f>
        <v>14.422000000000001</v>
      </c>
      <c r="D13" s="6">
        <f t="shared" ref="D13:D76" si="0">B13/C13*$C$278</f>
        <v>10377.397392872001</v>
      </c>
      <c r="E13" s="6"/>
      <c r="H13" s="7">
        <f t="shared" ref="H13:H76" si="1">B13/$B$238</f>
        <v>1.7457101388402306E-2</v>
      </c>
    </row>
    <row r="14" spans="1:8">
      <c r="A14" s="1">
        <v>19085</v>
      </c>
      <c r="B14" s="2">
        <v>1411.848</v>
      </c>
      <c r="C14">
        <f>'PCE Index'!B33</f>
        <v>14.419</v>
      </c>
      <c r="D14" s="6">
        <f t="shared" si="0"/>
        <v>10579.998619599141</v>
      </c>
      <c r="E14" s="6"/>
      <c r="H14" s="7">
        <f t="shared" si="1"/>
        <v>1.7794219681620836E-2</v>
      </c>
    </row>
    <row r="15" spans="1:8">
      <c r="A15" s="1">
        <v>19176</v>
      </c>
      <c r="B15" s="2">
        <v>1427.69</v>
      </c>
      <c r="C15">
        <f>'PCE Index'!B34</f>
        <v>14.513</v>
      </c>
      <c r="D15" s="6">
        <f t="shared" si="0"/>
        <v>10629.419133190933</v>
      </c>
      <c r="E15" s="6"/>
      <c r="H15" s="7">
        <f t="shared" si="1"/>
        <v>1.799388425471669E-2</v>
      </c>
    </row>
    <row r="16" spans="1:8">
      <c r="A16" s="1">
        <v>19268</v>
      </c>
      <c r="B16" s="2">
        <v>1436.1110000000001</v>
      </c>
      <c r="C16">
        <f>'PCE Index'!B35</f>
        <v>14.537000000000001</v>
      </c>
      <c r="D16" s="6">
        <f t="shared" si="0"/>
        <v>10674.462803329438</v>
      </c>
      <c r="E16" s="4">
        <f>(D16-D12)/D12</f>
        <v>3.8492414878717844E-2</v>
      </c>
      <c r="H16" s="7">
        <f t="shared" si="1"/>
        <v>1.8100018288932082E-2</v>
      </c>
    </row>
    <row r="17" spans="1:8">
      <c r="A17" s="1">
        <v>19360</v>
      </c>
      <c r="B17" s="2">
        <v>1448.6890000000001</v>
      </c>
      <c r="C17">
        <f>'PCE Index'!B36</f>
        <v>14.592000000000001</v>
      </c>
      <c r="D17" s="6">
        <f t="shared" si="0"/>
        <v>10727.367312774124</v>
      </c>
      <c r="E17" s="4">
        <f>(D17-D13)/D13</f>
        <v>3.3724247675289934E-2</v>
      </c>
      <c r="H17" s="7">
        <f t="shared" si="1"/>
        <v>1.8258545053254745E-2</v>
      </c>
    </row>
    <row r="18" spans="1:8">
      <c r="A18" s="1">
        <v>19450</v>
      </c>
      <c r="B18" s="2">
        <v>1455.444</v>
      </c>
      <c r="C18">
        <f>'PCE Index'!B37</f>
        <v>14.613</v>
      </c>
      <c r="D18" s="6">
        <f t="shared" si="0"/>
        <v>10761.899342229523</v>
      </c>
      <c r="E18" s="4">
        <f t="shared" ref="E18:E80" si="2">(D18-D14)/D14</f>
        <v>1.7192887179910986E-2</v>
      </c>
      <c r="H18" s="7">
        <f t="shared" si="1"/>
        <v>1.8343681664242151E-2</v>
      </c>
    </row>
    <row r="19" spans="1:8">
      <c r="A19" s="1">
        <v>19541</v>
      </c>
      <c r="B19" s="2">
        <v>1472.67</v>
      </c>
      <c r="C19">
        <f>'PCE Index'!B38</f>
        <v>14.692</v>
      </c>
      <c r="D19" s="6">
        <f t="shared" si="0"/>
        <v>10830.720040838552</v>
      </c>
      <c r="E19" s="4">
        <f t="shared" si="2"/>
        <v>1.893809107771903E-2</v>
      </c>
      <c r="H19" s="7">
        <f t="shared" si="1"/>
        <v>1.8560789474881541E-2</v>
      </c>
    </row>
    <row r="20" spans="1:8">
      <c r="A20" s="1">
        <v>19633</v>
      </c>
      <c r="B20" s="2">
        <v>1496.8979999999999</v>
      </c>
      <c r="C20">
        <f>'PCE Index'!B39</f>
        <v>14.756</v>
      </c>
      <c r="D20" s="6">
        <f t="shared" si="0"/>
        <v>10961.156322580644</v>
      </c>
      <c r="E20" s="4">
        <f t="shared" si="2"/>
        <v>2.6857887327293398E-2</v>
      </c>
      <c r="H20" s="7">
        <f t="shared" si="1"/>
        <v>1.8866146959856063E-2</v>
      </c>
    </row>
    <row r="21" spans="1:8">
      <c r="A21" s="1">
        <v>19725</v>
      </c>
      <c r="B21" s="2">
        <v>1519.5640000000001</v>
      </c>
      <c r="C21">
        <f>'PCE Index'!B40</f>
        <v>14.83</v>
      </c>
      <c r="D21" s="6">
        <f t="shared" si="0"/>
        <v>11071.606832636549</v>
      </c>
      <c r="E21" s="4">
        <f t="shared" si="2"/>
        <v>3.2089841787416543E-2</v>
      </c>
      <c r="H21" s="7">
        <f t="shared" si="1"/>
        <v>1.9151817785117438E-2</v>
      </c>
    </row>
    <row r="22" spans="1:8">
      <c r="A22" s="1">
        <v>19815</v>
      </c>
      <c r="B22" s="2">
        <v>1545.059</v>
      </c>
      <c r="C22">
        <f>'PCE Index'!B41</f>
        <v>14.81</v>
      </c>
      <c r="D22" s="6">
        <f t="shared" si="0"/>
        <v>11272.566851316677</v>
      </c>
      <c r="E22" s="4">
        <f t="shared" si="2"/>
        <v>4.7451429608089978E-2</v>
      </c>
      <c r="H22" s="7">
        <f t="shared" si="1"/>
        <v>1.9473143898681305E-2</v>
      </c>
    </row>
    <row r="23" spans="1:8">
      <c r="A23" s="1">
        <v>19906</v>
      </c>
      <c r="B23" s="2">
        <v>1584.732</v>
      </c>
      <c r="C23">
        <f>'PCE Index'!B42</f>
        <v>14.760999999999999</v>
      </c>
      <c r="D23" s="6">
        <f t="shared" si="0"/>
        <v>11600.397131901633</v>
      </c>
      <c r="E23" s="4">
        <f t="shared" si="2"/>
        <v>7.1064258716033543E-2</v>
      </c>
      <c r="H23" s="7">
        <f t="shared" si="1"/>
        <v>1.9973162369103719E-2</v>
      </c>
    </row>
    <row r="24" spans="1:8">
      <c r="A24" s="1">
        <v>19998</v>
      </c>
      <c r="B24" s="2">
        <v>1607.2380000000001</v>
      </c>
      <c r="C24">
        <f>'PCE Index'!B43</f>
        <v>14.746</v>
      </c>
      <c r="D24" s="6">
        <f>B24/C24*$C$278</f>
        <v>11777.111106469551</v>
      </c>
      <c r="E24" s="4">
        <f t="shared" si="2"/>
        <v>7.4440575417028809E-2</v>
      </c>
      <c r="H24" s="7">
        <f t="shared" si="1"/>
        <v>2.0256816635111505E-2</v>
      </c>
    </row>
    <row r="25" spans="1:8">
      <c r="A25" s="1">
        <v>20090</v>
      </c>
      <c r="B25" s="2">
        <v>1632.0830000000001</v>
      </c>
      <c r="C25">
        <f>'PCE Index'!B44</f>
        <v>14.794</v>
      </c>
      <c r="D25" s="6">
        <f t="shared" si="0"/>
        <v>11920.36178964445</v>
      </c>
      <c r="E25" s="4">
        <f t="shared" si="2"/>
        <v>7.6660503740610314E-2</v>
      </c>
      <c r="H25" s="7">
        <f t="shared" si="1"/>
        <v>2.0569950476707677E-2</v>
      </c>
    </row>
    <row r="26" spans="1:8">
      <c r="A26" s="1">
        <v>20180</v>
      </c>
      <c r="B26" s="2">
        <v>1674.2249999999999</v>
      </c>
      <c r="C26">
        <f>'PCE Index'!B45</f>
        <v>14.808999999999999</v>
      </c>
      <c r="D26" s="6">
        <f t="shared" si="0"/>
        <v>12215.771470051995</v>
      </c>
      <c r="E26" s="4">
        <f t="shared" si="2"/>
        <v>8.3672568207049422E-2</v>
      </c>
      <c r="H26" s="7">
        <f t="shared" si="1"/>
        <v>2.1101086977112014E-2</v>
      </c>
    </row>
    <row r="27" spans="1:8">
      <c r="A27" s="1">
        <v>20271</v>
      </c>
      <c r="B27" s="2">
        <v>1718.9010000000001</v>
      </c>
      <c r="C27">
        <f>'PCE Index'!B46</f>
        <v>14.867000000000001</v>
      </c>
      <c r="D27" s="6">
        <f t="shared" si="0"/>
        <v>12492.815689244637</v>
      </c>
      <c r="E27" s="4">
        <f t="shared" si="2"/>
        <v>7.693000051600056E-2</v>
      </c>
      <c r="H27" s="7">
        <f t="shared" si="1"/>
        <v>2.166416073469505E-2</v>
      </c>
    </row>
    <row r="28" spans="1:8">
      <c r="A28" s="1">
        <v>20363</v>
      </c>
      <c r="B28" s="2">
        <v>1744.9780000000001</v>
      </c>
      <c r="C28">
        <f>'PCE Index'!B47</f>
        <v>14.907999999999999</v>
      </c>
      <c r="D28" s="6">
        <f t="shared" si="0"/>
        <v>12647.461957070031</v>
      </c>
      <c r="E28" s="4">
        <f t="shared" si="2"/>
        <v>7.3901896885592594E-2</v>
      </c>
      <c r="H28" s="7">
        <f t="shared" si="1"/>
        <v>2.1992822082543845E-2</v>
      </c>
    </row>
    <row r="29" spans="1:8">
      <c r="A29" s="1">
        <v>20455</v>
      </c>
      <c r="B29" s="2">
        <v>1789.49</v>
      </c>
      <c r="C29">
        <f>'PCE Index'!B48</f>
        <v>14.968999999999999</v>
      </c>
      <c r="D29" s="6">
        <f t="shared" si="0"/>
        <v>12917.227168147507</v>
      </c>
      <c r="E29" s="4">
        <f t="shared" si="2"/>
        <v>8.3627107641066831E-2</v>
      </c>
      <c r="H29" s="7">
        <f t="shared" si="1"/>
        <v>2.2553828866891952E-2</v>
      </c>
    </row>
    <row r="30" spans="1:8">
      <c r="A30" s="1">
        <v>20546</v>
      </c>
      <c r="B30" s="2">
        <v>1804.8969999999999</v>
      </c>
      <c r="C30">
        <f>'PCE Index'!B49</f>
        <v>15.069000000000001</v>
      </c>
      <c r="D30" s="6">
        <f t="shared" si="0"/>
        <v>12941.982257880416</v>
      </c>
      <c r="E30" s="4">
        <f t="shared" si="2"/>
        <v>5.9448622594879749E-2</v>
      </c>
      <c r="H30" s="7">
        <f t="shared" si="1"/>
        <v>2.2748010919517114E-2</v>
      </c>
    </row>
    <row r="31" spans="1:8">
      <c r="A31" s="1">
        <v>20637</v>
      </c>
      <c r="B31" s="2">
        <v>1826.905</v>
      </c>
      <c r="C31">
        <f>'PCE Index'!B50</f>
        <v>15.215999999999999</v>
      </c>
      <c r="D31" s="6">
        <f t="shared" si="0"/>
        <v>12973.234691114618</v>
      </c>
      <c r="E31" s="4">
        <f t="shared" si="2"/>
        <v>3.845562232088201E-2</v>
      </c>
      <c r="H31" s="7">
        <f t="shared" si="1"/>
        <v>2.3025388644848106E-2</v>
      </c>
    </row>
    <row r="32" spans="1:8">
      <c r="A32" s="1">
        <v>20729</v>
      </c>
      <c r="B32" s="2">
        <v>1870.12</v>
      </c>
      <c r="C32">
        <f>'PCE Index'!B51</f>
        <v>15.305999999999999</v>
      </c>
      <c r="D32" s="6">
        <f t="shared" si="0"/>
        <v>13202.025757219391</v>
      </c>
      <c r="E32" s="4">
        <f t="shared" si="2"/>
        <v>4.3847833030195849E-2</v>
      </c>
      <c r="H32" s="7">
        <f t="shared" si="1"/>
        <v>2.3570048695746817E-2</v>
      </c>
    </row>
    <row r="33" spans="1:8">
      <c r="A33" s="1">
        <v>20821</v>
      </c>
      <c r="B33" s="2">
        <v>1884.223</v>
      </c>
      <c r="C33">
        <f>'PCE Index'!B52</f>
        <v>15.443</v>
      </c>
      <c r="D33" s="6">
        <f t="shared" si="0"/>
        <v>13183.582438386326</v>
      </c>
      <c r="E33" s="4">
        <f t="shared" si="2"/>
        <v>2.0620158395574417E-2</v>
      </c>
      <c r="H33" s="7">
        <f t="shared" si="1"/>
        <v>2.3747795790455242E-2</v>
      </c>
    </row>
    <row r="34" spans="1:8">
      <c r="A34" s="1">
        <v>20911</v>
      </c>
      <c r="B34" s="2">
        <v>1926.4780000000001</v>
      </c>
      <c r="C34">
        <f>'PCE Index'!B53</f>
        <v>15.541</v>
      </c>
      <c r="D34" s="6">
        <f t="shared" si="0"/>
        <v>13394.23466031787</v>
      </c>
      <c r="E34" s="4">
        <f t="shared" si="2"/>
        <v>3.4944600713084452E-2</v>
      </c>
      <c r="H34" s="7">
        <f t="shared" si="1"/>
        <v>2.4280356485832429E-2</v>
      </c>
    </row>
    <row r="35" spans="1:8">
      <c r="A35" s="1">
        <v>21002</v>
      </c>
      <c r="B35" s="2">
        <v>1928.1030000000001</v>
      </c>
      <c r="C35">
        <f>'PCE Index'!B54</f>
        <v>15.667999999999999</v>
      </c>
      <c r="D35" s="6">
        <f t="shared" si="0"/>
        <v>13296.871671942816</v>
      </c>
      <c r="E35" s="4">
        <f t="shared" si="2"/>
        <v>2.4946513998537097E-2</v>
      </c>
      <c r="H35" s="7">
        <f t="shared" si="1"/>
        <v>2.4300837165751678E-2</v>
      </c>
    </row>
    <row r="36" spans="1:8">
      <c r="A36" s="1">
        <v>21094</v>
      </c>
      <c r="B36" s="2">
        <v>1947.989</v>
      </c>
      <c r="C36">
        <f>'PCE Index'!B55</f>
        <v>15.749000000000001</v>
      </c>
      <c r="D36" s="6">
        <f t="shared" si="0"/>
        <v>13364.918879166931</v>
      </c>
      <c r="E36" s="4">
        <f t="shared" si="2"/>
        <v>1.2338494481308174E-2</v>
      </c>
      <c r="H36" s="7">
        <f t="shared" si="1"/>
        <v>2.4551470273981964E-2</v>
      </c>
    </row>
    <row r="37" spans="1:8">
      <c r="A37" s="1">
        <v>21186</v>
      </c>
      <c r="B37" s="2">
        <v>1980.53</v>
      </c>
      <c r="C37">
        <f>'PCE Index'!B56</f>
        <v>15.943</v>
      </c>
      <c r="D37" s="6">
        <f t="shared" si="0"/>
        <v>13422.833065295114</v>
      </c>
      <c r="E37" s="4">
        <f t="shared" si="2"/>
        <v>1.8147618678529109E-2</v>
      </c>
      <c r="H37" s="7">
        <f t="shared" si="1"/>
        <v>2.4961600615675705E-2</v>
      </c>
    </row>
    <row r="38" spans="1:8">
      <c r="A38" s="1">
        <v>21276</v>
      </c>
      <c r="B38" s="2">
        <v>2011.2809999999999</v>
      </c>
      <c r="C38">
        <f>'PCE Index'!B57</f>
        <v>15.972</v>
      </c>
      <c r="D38" s="6">
        <f t="shared" si="0"/>
        <v>13606.494779113449</v>
      </c>
      <c r="E38" s="4">
        <f t="shared" si="2"/>
        <v>1.5847125586385798E-2</v>
      </c>
      <c r="H38" s="7">
        <f t="shared" si="1"/>
        <v>2.5349170700719931E-2</v>
      </c>
    </row>
    <row r="39" spans="1:8">
      <c r="A39" s="1">
        <v>21367</v>
      </c>
      <c r="B39" s="2">
        <v>2068.9490000000001</v>
      </c>
      <c r="C39">
        <f>'PCE Index'!B58</f>
        <v>15.984</v>
      </c>
      <c r="D39" s="6">
        <f t="shared" si="0"/>
        <v>13986.115950200203</v>
      </c>
      <c r="E39" s="4">
        <f t="shared" si="2"/>
        <v>5.1835070327987995E-2</v>
      </c>
      <c r="H39" s="7">
        <f t="shared" si="1"/>
        <v>2.6075989069694293E-2</v>
      </c>
    </row>
    <row r="40" spans="1:8">
      <c r="A40" s="1">
        <v>21459</v>
      </c>
      <c r="B40" s="2">
        <v>2104.973</v>
      </c>
      <c r="C40">
        <f>'PCE Index'!B59</f>
        <v>15.978</v>
      </c>
      <c r="D40" s="6">
        <f t="shared" si="0"/>
        <v>14234.982012517212</v>
      </c>
      <c r="E40" s="4">
        <f t="shared" si="2"/>
        <v>6.5100517348184145E-2</v>
      </c>
      <c r="H40" s="7">
        <f t="shared" si="1"/>
        <v>2.6530017385639568E-2</v>
      </c>
    </row>
    <row r="41" spans="1:8">
      <c r="A41" s="1">
        <v>21551</v>
      </c>
      <c r="B41" s="2">
        <v>2127.7779999999998</v>
      </c>
      <c r="C41">
        <f>'PCE Index'!B60</f>
        <v>16.087</v>
      </c>
      <c r="D41" s="6">
        <f t="shared" si="0"/>
        <v>14291.705629141543</v>
      </c>
      <c r="E41" s="4">
        <f t="shared" si="2"/>
        <v>6.473093717397925E-2</v>
      </c>
      <c r="F41" s="16">
        <f>Consumption!E14/Assets!B41</f>
        <v>0.11452870866540903</v>
      </c>
      <c r="G41" s="4">
        <f>Consumption!E14/'Pers Income'!B60</f>
        <v>0.61853816606595935</v>
      </c>
      <c r="H41" s="7">
        <f t="shared" si="1"/>
        <v>2.6817440096752493E-2</v>
      </c>
    </row>
    <row r="42" spans="1:8">
      <c r="A42" s="1">
        <v>21641</v>
      </c>
      <c r="B42" s="2">
        <v>2162.5390000000002</v>
      </c>
      <c r="C42">
        <f>'PCE Index'!B61</f>
        <v>16.152999999999999</v>
      </c>
      <c r="D42" s="6">
        <f t="shared" si="0"/>
        <v>14465.836936049036</v>
      </c>
      <c r="E42" s="4">
        <f>(D42-D38)/D38</f>
        <v>6.3156762331964725E-2</v>
      </c>
      <c r="F42" s="16">
        <f>Consumption!E15/Assets!B42</f>
        <v>0.11495838918974409</v>
      </c>
      <c r="G42" s="4">
        <f>Consumption!E15/'Pers Income'!B61</f>
        <v>0.6178550214607208</v>
      </c>
      <c r="H42" s="7">
        <f t="shared" si="1"/>
        <v>2.7255550198089767E-2</v>
      </c>
    </row>
    <row r="43" spans="1:8">
      <c r="A43" s="1">
        <v>21732</v>
      </c>
      <c r="B43" s="2">
        <v>2182.002</v>
      </c>
      <c r="C43">
        <f>'PCE Index'!B62</f>
        <v>16.25</v>
      </c>
      <c r="D43" s="6">
        <f t="shared" si="0"/>
        <v>14508.903391015387</v>
      </c>
      <c r="E43" s="4">
        <f t="shared" si="2"/>
        <v>3.7379029508739371E-2</v>
      </c>
      <c r="F43" s="16">
        <f>Consumption!E16/Assets!B43</f>
        <v>0.1156719074195777</v>
      </c>
      <c r="G43" s="4">
        <f>Consumption!E16/'Pers Income'!B62</f>
        <v>0.62359961885090309</v>
      </c>
      <c r="H43" s="7">
        <f t="shared" si="1"/>
        <v>2.7500852027793378E-2</v>
      </c>
    </row>
    <row r="44" spans="1:8">
      <c r="A44" s="1">
        <v>21824</v>
      </c>
      <c r="B44" s="2">
        <v>2222.4839999999999</v>
      </c>
      <c r="C44">
        <f>'PCE Index'!B63</f>
        <v>16.338999999999999</v>
      </c>
      <c r="D44" s="6">
        <f t="shared" si="0"/>
        <v>14697.584991003123</v>
      </c>
      <c r="E44" s="4">
        <f t="shared" si="2"/>
        <v>3.2497615949154804E-2</v>
      </c>
      <c r="F44" s="16">
        <f>Consumption!E17/Assets!B44</f>
        <v>0.11390798163976285</v>
      </c>
      <c r="G44" s="4">
        <f>Consumption!E17/'Pers Income'!B63</f>
        <v>0.61690795474944782</v>
      </c>
      <c r="H44" s="7">
        <f t="shared" si="1"/>
        <v>2.8011066725941742E-2</v>
      </c>
    </row>
    <row r="45" spans="1:8">
      <c r="A45" s="1">
        <v>21916</v>
      </c>
      <c r="B45" s="2">
        <v>2231.8020000000001</v>
      </c>
      <c r="C45">
        <f>'PCE Index'!B64</f>
        <v>16.36</v>
      </c>
      <c r="D45" s="6">
        <f t="shared" si="0"/>
        <v>14740.260984352082</v>
      </c>
      <c r="E45" s="4">
        <f t="shared" si="2"/>
        <v>3.1385711884235237E-2</v>
      </c>
      <c r="F45" s="16">
        <f>Consumption!E18/Assets!B45</f>
        <v>0.11441725863972999</v>
      </c>
      <c r="G45" s="4">
        <f>Consumption!E18/'Pers Income'!B64</f>
        <v>0.61287904425206385</v>
      </c>
      <c r="H45" s="7">
        <f t="shared" si="1"/>
        <v>2.8128506095472561E-2</v>
      </c>
    </row>
    <row r="46" spans="1:8">
      <c r="A46" s="1">
        <v>22007</v>
      </c>
      <c r="B46" s="2">
        <v>2256.6869999999999</v>
      </c>
      <c r="C46">
        <f>'PCE Index'!B65</f>
        <v>16.446000000000002</v>
      </c>
      <c r="D46" s="6">
        <f t="shared" si="0"/>
        <v>14826.677838015323</v>
      </c>
      <c r="E46" s="4">
        <f t="shared" si="2"/>
        <v>2.4944350165255008E-2</v>
      </c>
      <c r="F46" s="16">
        <f>Consumption!E19/Assets!B46</f>
        <v>0.11517724877220456</v>
      </c>
      <c r="G46" s="4">
        <f>Consumption!E19/'Pers Income'!B65</f>
        <v>0.61629712882015819</v>
      </c>
      <c r="H46" s="7">
        <f t="shared" si="1"/>
        <v>2.8442144076882125E-2</v>
      </c>
    </row>
    <row r="47" spans="1:8">
      <c r="A47" s="1">
        <v>22098</v>
      </c>
      <c r="B47" s="2">
        <v>2256.6680000000001</v>
      </c>
      <c r="C47">
        <f>'PCE Index'!B66</f>
        <v>16.507000000000001</v>
      </c>
      <c r="D47" s="6">
        <f t="shared" si="0"/>
        <v>14771.762933058704</v>
      </c>
      <c r="E47" s="4">
        <f t="shared" si="2"/>
        <v>1.8117119878687239E-2</v>
      </c>
      <c r="F47" s="16">
        <f>Consumption!E20/Assets!B47</f>
        <v>0.11482075933780835</v>
      </c>
      <c r="G47" s="4">
        <f>Consumption!E20/'Pers Income'!B66</f>
        <v>0.61057398134511531</v>
      </c>
      <c r="H47" s="7">
        <f t="shared" si="1"/>
        <v>2.8441904610470765E-2</v>
      </c>
    </row>
    <row r="48" spans="1:8">
      <c r="A48" s="1">
        <v>22190</v>
      </c>
      <c r="B48" s="2">
        <v>2315.39</v>
      </c>
      <c r="C48">
        <f>'PCE Index'!B67</f>
        <v>16.579999999999998</v>
      </c>
      <c r="D48" s="6">
        <f t="shared" si="0"/>
        <v>15089.416180940896</v>
      </c>
      <c r="E48" s="4">
        <f t="shared" si="2"/>
        <v>2.6659562790596277E-2</v>
      </c>
      <c r="F48" s="16">
        <f>Consumption!E21/Assets!B48</f>
        <v>0.11200805623818597</v>
      </c>
      <c r="G48" s="4">
        <f>Consumption!E21/'Pers Income'!B67</f>
        <v>0.60909651731011027</v>
      </c>
      <c r="H48" s="7">
        <f t="shared" si="1"/>
        <v>2.918200706352813E-2</v>
      </c>
    </row>
    <row r="49" spans="1:8">
      <c r="A49" s="1">
        <v>22282</v>
      </c>
      <c r="B49" s="2">
        <v>2366.6109999999999</v>
      </c>
      <c r="C49">
        <f>'PCE Index'!B68</f>
        <v>16.611000000000001</v>
      </c>
      <c r="D49" s="6">
        <f t="shared" si="0"/>
        <v>15394.440537715971</v>
      </c>
      <c r="E49" s="4">
        <f t="shared" si="2"/>
        <v>4.4380459345892895E-2</v>
      </c>
      <c r="F49" s="16">
        <f>Consumption!E22/Assets!B49</f>
        <v>0.10948074412454492</v>
      </c>
      <c r="G49" s="4">
        <f>Consumption!E22/'Pers Income'!B68</f>
        <v>0.60232453978792588</v>
      </c>
      <c r="H49" s="7">
        <f t="shared" si="1"/>
        <v>2.9827570698078239E-2</v>
      </c>
    </row>
    <row r="50" spans="1:8">
      <c r="A50" s="1">
        <v>22372</v>
      </c>
      <c r="B50" s="2">
        <v>2395.5160000000001</v>
      </c>
      <c r="C50">
        <f>'PCE Index'!B69</f>
        <v>16.609000000000002</v>
      </c>
      <c r="D50" s="6">
        <f t="shared" si="0"/>
        <v>15584.339504605938</v>
      </c>
      <c r="E50" s="4">
        <f t="shared" si="2"/>
        <v>5.1101242966781452E-2</v>
      </c>
      <c r="F50" s="16">
        <f>Consumption!E23/Assets!B50</f>
        <v>0.10955454552032491</v>
      </c>
      <c r="G50" s="4">
        <f>Consumption!E23/'Pers Income'!B69</f>
        <v>0.60140719624055095</v>
      </c>
      <c r="H50" s="7">
        <f t="shared" si="1"/>
        <v>3.0191874730734199E-2</v>
      </c>
    </row>
    <row r="51" spans="1:8">
      <c r="A51" s="1">
        <v>22463</v>
      </c>
      <c r="B51" s="2">
        <v>2436.248</v>
      </c>
      <c r="C51">
        <f>'PCE Index'!B70</f>
        <v>16.669</v>
      </c>
      <c r="D51" s="6">
        <f t="shared" si="0"/>
        <v>15792.277214949909</v>
      </c>
      <c r="E51" s="4">
        <f t="shared" si="2"/>
        <v>6.9085476561997095E-2</v>
      </c>
      <c r="F51" s="16">
        <f>Consumption!E24/Assets!B51</f>
        <v>0.10857009083913734</v>
      </c>
      <c r="G51" s="4">
        <f>Consumption!E24/'Pers Income'!B70</f>
        <v>0.59649205891019741</v>
      </c>
      <c r="H51" s="7">
        <f t="shared" si="1"/>
        <v>3.0705240302716295E-2</v>
      </c>
    </row>
    <row r="52" spans="1:8">
      <c r="A52" s="1">
        <v>22555</v>
      </c>
      <c r="B52" s="2">
        <v>2499.3040000000001</v>
      </c>
      <c r="C52">
        <f>'PCE Index'!B71</f>
        <v>16.687000000000001</v>
      </c>
      <c r="D52" s="6">
        <f t="shared" si="0"/>
        <v>16183.543825013485</v>
      </c>
      <c r="E52" s="4">
        <f t="shared" si="2"/>
        <v>7.25096074594693E-2</v>
      </c>
      <c r="F52" s="16">
        <f>Consumption!E25/Assets!B52</f>
        <v>0.10812530208410023</v>
      </c>
      <c r="G52" s="4">
        <f>Consumption!E25/'Pers Income'!B71</f>
        <v>0.59743682142865051</v>
      </c>
      <c r="H52" s="7">
        <f t="shared" si="1"/>
        <v>3.1499966304555219E-2</v>
      </c>
    </row>
    <row r="53" spans="1:8">
      <c r="A53" s="1">
        <v>22647</v>
      </c>
      <c r="B53" s="2">
        <v>2513.6080000000002</v>
      </c>
      <c r="C53">
        <f>'PCE Index'!B72</f>
        <v>16.759</v>
      </c>
      <c r="D53" s="6">
        <f t="shared" si="0"/>
        <v>16206.239728862105</v>
      </c>
      <c r="E53" s="4">
        <f t="shared" si="2"/>
        <v>5.2733270115094315E-2</v>
      </c>
      <c r="F53" s="16">
        <f>Consumption!E26/Assets!B53</f>
        <v>0.10895798655425452</v>
      </c>
      <c r="G53" s="4">
        <f>Consumption!E26/'Pers Income'!B72</f>
        <v>0.59624819938969742</v>
      </c>
      <c r="H53" s="7">
        <f t="shared" si="1"/>
        <v>3.1680246701825968E-2</v>
      </c>
    </row>
    <row r="54" spans="1:8">
      <c r="A54" s="1">
        <v>22737</v>
      </c>
      <c r="B54" s="2">
        <v>2425.9259999999999</v>
      </c>
      <c r="C54">
        <f>'PCE Index'!B73</f>
        <v>16.818999999999999</v>
      </c>
      <c r="D54" s="6">
        <f t="shared" si="0"/>
        <v>15585.121359890603</v>
      </c>
      <c r="E54" s="4">
        <f t="shared" si="2"/>
        <v>5.016929234855134E-5</v>
      </c>
      <c r="F54" s="16">
        <f>Consumption!E27/Assets!B54</f>
        <v>0.11450706520589114</v>
      </c>
      <c r="G54" s="4">
        <f>Consumption!E27/'Pers Income'!B73</f>
        <v>0.59514872344224246</v>
      </c>
      <c r="H54" s="7">
        <f t="shared" si="1"/>
        <v>3.0575147023869216E-2</v>
      </c>
    </row>
    <row r="55" spans="1:8">
      <c r="A55" s="1">
        <v>22828</v>
      </c>
      <c r="B55" s="2">
        <v>2471.5990000000002</v>
      </c>
      <c r="C55">
        <f>'PCE Index'!B74</f>
        <v>16.863</v>
      </c>
      <c r="D55" s="6">
        <f t="shared" si="0"/>
        <v>15837.11173266916</v>
      </c>
      <c r="E55" s="4">
        <f t="shared" si="2"/>
        <v>2.8390153686517331E-3</v>
      </c>
      <c r="F55" s="16">
        <f>Consumption!E28/Assets!B55</f>
        <v>0.1132621702252941</v>
      </c>
      <c r="G55" s="4">
        <f>Consumption!E28/'Pers Income'!B74</f>
        <v>0.59372311311984316</v>
      </c>
      <c r="H55" s="7">
        <f t="shared" si="1"/>
        <v>3.1150786466301171E-2</v>
      </c>
    </row>
    <row r="56" spans="1:8">
      <c r="A56" s="1">
        <v>22920</v>
      </c>
      <c r="B56" s="2">
        <v>2584.0949999999998</v>
      </c>
      <c r="C56">
        <f>'PCE Index'!B75</f>
        <v>16.914999999999999</v>
      </c>
      <c r="D56" s="6">
        <f t="shared" si="0"/>
        <v>16507.043035175881</v>
      </c>
      <c r="E56" s="4">
        <f t="shared" si="2"/>
        <v>1.9989392537275507E-2</v>
      </c>
      <c r="F56" s="16">
        <f>Consumption!E29/Assets!B56</f>
        <v>0.11000021284047222</v>
      </c>
      <c r="G56" s="4">
        <f>Consumption!E29/'Pers Income'!B75</f>
        <v>0.59495612933473996</v>
      </c>
      <c r="H56" s="7">
        <f t="shared" si="1"/>
        <v>3.2568629277498699E-2</v>
      </c>
    </row>
    <row r="57" spans="1:8">
      <c r="A57" s="1">
        <v>23012</v>
      </c>
      <c r="B57" s="2">
        <v>2621.346</v>
      </c>
      <c r="C57">
        <f>'PCE Index'!B76</f>
        <v>16.963999999999999</v>
      </c>
      <c r="D57" s="6">
        <f t="shared" si="0"/>
        <v>16696.632751237918</v>
      </c>
      <c r="E57" s="4">
        <f t="shared" si="2"/>
        <v>3.0259519208669924E-2</v>
      </c>
      <c r="F57" s="16">
        <f>Consumption!E30/Assets!B57</f>
        <v>0.10936506156252043</v>
      </c>
      <c r="G57" s="4">
        <f>Consumption!E30/'Pers Income'!B76</f>
        <v>0.59329246756400278</v>
      </c>
      <c r="H57" s="7">
        <f t="shared" si="1"/>
        <v>3.3038122082219935E-2</v>
      </c>
    </row>
    <row r="58" spans="1:8">
      <c r="A58" s="1">
        <v>23102</v>
      </c>
      <c r="B58" s="2">
        <v>2663.05</v>
      </c>
      <c r="C58">
        <f>'PCE Index'!B77</f>
        <v>16.989999999999998</v>
      </c>
      <c r="D58" s="6">
        <f t="shared" si="0"/>
        <v>16936.308334314308</v>
      </c>
      <c r="E58" s="4">
        <f t="shared" si="2"/>
        <v>8.669723791186372E-2</v>
      </c>
      <c r="F58" s="16">
        <f>Consumption!E31/Assets!B58</f>
        <v>0.1089871888749116</v>
      </c>
      <c r="G58" s="4">
        <f>Consumption!E31/'Pers Income'!B77</f>
        <v>0.59468975173308747</v>
      </c>
      <c r="H58" s="7">
        <f t="shared" si="1"/>
        <v>3.3563738251667578E-2</v>
      </c>
    </row>
    <row r="59" spans="1:8">
      <c r="A59" s="1">
        <v>23193</v>
      </c>
      <c r="B59" s="2">
        <v>2712.451</v>
      </c>
      <c r="C59">
        <f>'PCE Index'!B78</f>
        <v>17.071999999999999</v>
      </c>
      <c r="D59" s="6">
        <f t="shared" si="0"/>
        <v>17167.628599578256</v>
      </c>
      <c r="E59" s="4">
        <f t="shared" si="2"/>
        <v>8.4012595817233221E-2</v>
      </c>
      <c r="F59" s="16">
        <f>Consumption!E32/Assets!B59</f>
        <v>0.10898593191176539</v>
      </c>
      <c r="G59" s="4">
        <f>Consumption!E32/'Pers Income'!B78</f>
        <v>0.59697613460583121</v>
      </c>
      <c r="H59" s="7">
        <f t="shared" si="1"/>
        <v>3.4186363524708122E-2</v>
      </c>
    </row>
    <row r="60" spans="1:8">
      <c r="A60" s="1">
        <v>23285</v>
      </c>
      <c r="B60" s="2">
        <v>2716.39</v>
      </c>
      <c r="C60">
        <f>'PCE Index'!B79</f>
        <v>17.135999999999999</v>
      </c>
      <c r="D60" s="6">
        <f t="shared" si="0"/>
        <v>17128.348055555558</v>
      </c>
      <c r="E60" s="4">
        <f t="shared" si="2"/>
        <v>3.7638783581995884E-2</v>
      </c>
      <c r="F60" s="16">
        <f>Consumption!E33/Assets!B60</f>
        <v>0.11001856630797985</v>
      </c>
      <c r="G60" s="4">
        <f>Consumption!E33/'Pers Income'!B79</f>
        <v>0.59221094905939553</v>
      </c>
      <c r="H60" s="7">
        <f t="shared" si="1"/>
        <v>3.4236008692832387E-2</v>
      </c>
    </row>
    <row r="61" spans="1:8">
      <c r="A61" s="1">
        <v>23377</v>
      </c>
      <c r="B61" s="2">
        <v>2766.8760000000002</v>
      </c>
      <c r="C61">
        <f>'PCE Index'!B80</f>
        <v>17.216000000000001</v>
      </c>
      <c r="D61" s="6">
        <f t="shared" si="0"/>
        <v>17365.618352230485</v>
      </c>
      <c r="E61" s="4">
        <f t="shared" si="2"/>
        <v>4.0067096818846196E-2</v>
      </c>
      <c r="F61" s="16">
        <f>Consumption!E34/Assets!B61</f>
        <v>0.11070716577107177</v>
      </c>
      <c r="G61" s="4">
        <f>Consumption!E34/'Pers Income'!B80</f>
        <v>0.59576930333153744</v>
      </c>
      <c r="H61" s="7">
        <f t="shared" si="1"/>
        <v>3.4872308758311328E-2</v>
      </c>
    </row>
    <row r="62" spans="1:8">
      <c r="A62" s="1">
        <v>23468</v>
      </c>
      <c r="B62" s="2">
        <v>2820.6840000000002</v>
      </c>
      <c r="C62">
        <f>'PCE Index'!B81</f>
        <v>17.254000000000001</v>
      </c>
      <c r="D62" s="6">
        <f t="shared" si="0"/>
        <v>17664.341460994554</v>
      </c>
      <c r="E62" s="4">
        <f t="shared" si="2"/>
        <v>4.2986530022318552E-2</v>
      </c>
      <c r="F62" s="16">
        <f>Consumption!E35/Assets!B62</f>
        <v>0.11071794406368574</v>
      </c>
      <c r="G62" s="4">
        <f>Consumption!E35/'Pers Income'!B81</f>
        <v>0.59649273596263541</v>
      </c>
      <c r="H62" s="7">
        <f t="shared" si="1"/>
        <v>3.5550477635292885E-2</v>
      </c>
    </row>
    <row r="63" spans="1:8">
      <c r="A63" s="1">
        <v>23559</v>
      </c>
      <c r="B63" s="2">
        <v>2873.951</v>
      </c>
      <c r="C63">
        <f>'PCE Index'!B82</f>
        <v>17.311</v>
      </c>
      <c r="D63" s="6">
        <f t="shared" si="0"/>
        <v>17938.660588758594</v>
      </c>
      <c r="E63" s="4">
        <f t="shared" si="2"/>
        <v>4.4911968167768886E-2</v>
      </c>
      <c r="F63" s="16">
        <f>Consumption!E36/Assets!B63</f>
        <v>0.11101859426274141</v>
      </c>
      <c r="G63" s="4">
        <f>Consumption!E36/'Pers Income'!B82</f>
        <v>0.59843349676083435</v>
      </c>
      <c r="H63" s="7">
        <f t="shared" si="1"/>
        <v>3.6221828021298245E-2</v>
      </c>
    </row>
    <row r="64" spans="1:8">
      <c r="A64" s="1">
        <v>23651</v>
      </c>
      <c r="B64" s="2">
        <v>2927.2040000000002</v>
      </c>
      <c r="C64">
        <f>'PCE Index'!B83</f>
        <v>17.367999999999999</v>
      </c>
      <c r="D64" s="6">
        <f t="shared" si="0"/>
        <v>18211.09204329802</v>
      </c>
      <c r="E64" s="4">
        <f t="shared" si="2"/>
        <v>6.3213567603285337E-2</v>
      </c>
      <c r="F64" s="16">
        <f>Consumption!E37/Assets!B64</f>
        <v>0.10920489313351581</v>
      </c>
      <c r="G64" s="4">
        <f>Consumption!E37/'Pers Income'!B83</f>
        <v>0.58989883705051505</v>
      </c>
      <c r="H64" s="7">
        <f t="shared" si="1"/>
        <v>3.6893001958368914E-2</v>
      </c>
    </row>
    <row r="65" spans="1:8">
      <c r="A65" s="1">
        <v>23743</v>
      </c>
      <c r="B65" s="2">
        <v>2974.4110000000001</v>
      </c>
      <c r="C65">
        <f>'PCE Index'!B84</f>
        <v>17.423999999999999</v>
      </c>
      <c r="D65" s="6">
        <f t="shared" si="0"/>
        <v>18445.308618686871</v>
      </c>
      <c r="E65" s="4">
        <f t="shared" si="2"/>
        <v>6.2174017910379083E-2</v>
      </c>
      <c r="F65" s="16">
        <f>Consumption!E38/Assets!B65</f>
        <v>0.11057247972791923</v>
      </c>
      <c r="G65" s="4">
        <f>Consumption!E38/'Pers Income'!B84</f>
        <v>0.59475138521186866</v>
      </c>
      <c r="H65" s="7">
        <f t="shared" si="1"/>
        <v>3.7487975162644641E-2</v>
      </c>
    </row>
    <row r="66" spans="1:8">
      <c r="A66" s="1">
        <v>23833</v>
      </c>
      <c r="B66" s="2">
        <v>2980.9459999999999</v>
      </c>
      <c r="C66">
        <f>'PCE Index'!B85</f>
        <v>17.512</v>
      </c>
      <c r="D66" s="6">
        <f t="shared" si="0"/>
        <v>18392.940680219279</v>
      </c>
      <c r="E66" s="4">
        <f t="shared" si="2"/>
        <v>4.1246893966218806E-2</v>
      </c>
      <c r="F66" s="16">
        <f>Consumption!E39/Assets!B66</f>
        <v>0.11217188547975486</v>
      </c>
      <c r="G66" s="4">
        <f>Consumption!E39/'Pers Income'!B85</f>
        <v>0.59438274282274262</v>
      </c>
      <c r="H66" s="7">
        <f t="shared" si="1"/>
        <v>3.7570339004658365E-2</v>
      </c>
    </row>
    <row r="67" spans="1:8">
      <c r="A67" s="1">
        <v>23924</v>
      </c>
      <c r="B67" s="2">
        <v>3065.6869999999999</v>
      </c>
      <c r="C67">
        <f>'PCE Index'!B86</f>
        <v>17.577999999999999</v>
      </c>
      <c r="D67" s="6">
        <f t="shared" si="0"/>
        <v>18844.783918762088</v>
      </c>
      <c r="E67" s="4">
        <f t="shared" si="2"/>
        <v>5.0512318103132191E-2</v>
      </c>
      <c r="F67" s="16">
        <f>Consumption!E40/Assets!B67</f>
        <v>0.11179125592403921</v>
      </c>
      <c r="G67" s="4">
        <f>Consumption!E40/'Pers Income'!B86</f>
        <v>0.59409951670052763</v>
      </c>
      <c r="H67" s="7">
        <f t="shared" si="1"/>
        <v>3.8638371802835102E-2</v>
      </c>
    </row>
    <row r="68" spans="1:8">
      <c r="A68" s="1">
        <v>24016</v>
      </c>
      <c r="B68" s="2">
        <v>3155.5030000000002</v>
      </c>
      <c r="C68">
        <f>'PCE Index'!B87</f>
        <v>17.631</v>
      </c>
      <c r="D68" s="6">
        <f t="shared" si="0"/>
        <v>19338.574678464072</v>
      </c>
      <c r="E68" s="4">
        <f t="shared" si="2"/>
        <v>6.1911862972598847E-2</v>
      </c>
      <c r="F68" s="16">
        <f>Consumption!E41/Assets!B68</f>
        <v>0.11259525554774204</v>
      </c>
      <c r="G68" s="4">
        <f>Consumption!E41/'Pers Income'!B87</f>
        <v>0.60196172778429136</v>
      </c>
      <c r="H68" s="7">
        <f t="shared" si="1"/>
        <v>3.9770367339836576E-2</v>
      </c>
    </row>
    <row r="69" spans="1:8">
      <c r="A69" s="1">
        <v>24108</v>
      </c>
      <c r="B69" s="2">
        <v>3165.2910000000002</v>
      </c>
      <c r="C69">
        <f>'PCE Index'!B88</f>
        <v>17.768000000000001</v>
      </c>
      <c r="D69" s="6">
        <f t="shared" si="0"/>
        <v>19248.988244709592</v>
      </c>
      <c r="E69" s="4">
        <f t="shared" si="2"/>
        <v>4.3570950350405924E-2</v>
      </c>
      <c r="F69" s="16">
        <f>Consumption!E42/Assets!B69</f>
        <v>0.11497973909297228</v>
      </c>
      <c r="G69" s="4">
        <f>Consumption!E42/'Pers Income'!B88</f>
        <v>0.60365521591991622</v>
      </c>
      <c r="H69" s="7">
        <f t="shared" si="1"/>
        <v>3.9893730352174805E-2</v>
      </c>
    </row>
    <row r="70" spans="1:8">
      <c r="A70" s="1">
        <v>24198</v>
      </c>
      <c r="B70" s="2">
        <v>3207.174</v>
      </c>
      <c r="C70">
        <f>'PCE Index'!B89</f>
        <v>17.911999999999999</v>
      </c>
      <c r="D70" s="6">
        <f t="shared" si="0"/>
        <v>19346.893984368024</v>
      </c>
      <c r="E70" s="4">
        <f t="shared" si="2"/>
        <v>5.1865186798252201E-2</v>
      </c>
      <c r="F70" s="16">
        <f>Consumption!E43/Assets!B70</f>
        <v>0.11426903144845484</v>
      </c>
      <c r="G70" s="4">
        <f>Consumption!E43/'Pers Income'!B89</f>
        <v>0.5980340802218419</v>
      </c>
      <c r="H70" s="7">
        <f t="shared" si="1"/>
        <v>4.0421602547287397E-2</v>
      </c>
    </row>
    <row r="71" spans="1:8">
      <c r="A71" s="1">
        <v>24289</v>
      </c>
      <c r="B71" s="2">
        <v>3182.748</v>
      </c>
      <c r="C71">
        <f>'PCE Index'!B90</f>
        <v>18.048999999999999</v>
      </c>
      <c r="D71" s="6">
        <f t="shared" si="0"/>
        <v>19053.813889744586</v>
      </c>
      <c r="E71" s="4">
        <f t="shared" si="2"/>
        <v>1.1092192507147026E-2</v>
      </c>
      <c r="F71" s="16">
        <f>Consumption!E44/Assets!B71</f>
        <v>0.11728805841157808</v>
      </c>
      <c r="G71" s="4">
        <f>Consumption!E44/'Pers Income'!B90</f>
        <v>0.59630511746981052</v>
      </c>
      <c r="H71" s="7">
        <f t="shared" si="1"/>
        <v>4.0113749570236563E-2</v>
      </c>
    </row>
    <row r="72" spans="1:8">
      <c r="A72" s="1">
        <v>24381</v>
      </c>
      <c r="B72" s="2">
        <v>3278.2660000000001</v>
      </c>
      <c r="C72">
        <f>'PCE Index'!B91</f>
        <v>18.187999999999999</v>
      </c>
      <c r="D72" s="6">
        <f t="shared" si="0"/>
        <v>19475.654158346166</v>
      </c>
      <c r="E72" s="4">
        <f t="shared" si="2"/>
        <v>7.0883962319492257E-3</v>
      </c>
      <c r="F72" s="16">
        <f>Consumption!E45/Assets!B72</f>
        <v>0.11480510326699135</v>
      </c>
      <c r="G72" s="4">
        <f>Consumption!E45/'Pers Income'!B91</f>
        <v>0.58840895565012474</v>
      </c>
      <c r="H72" s="7">
        <f t="shared" si="1"/>
        <v>4.1317610237637768E-2</v>
      </c>
    </row>
    <row r="73" spans="1:8">
      <c r="A73" s="1">
        <v>24473</v>
      </c>
      <c r="B73" s="2">
        <v>3384.2220000000002</v>
      </c>
      <c r="C73">
        <f>'PCE Index'!B92</f>
        <v>18.241</v>
      </c>
      <c r="D73" s="6">
        <f t="shared" si="0"/>
        <v>20046.70552842498</v>
      </c>
      <c r="E73" s="4">
        <f t="shared" si="2"/>
        <v>4.1442037034576808E-2</v>
      </c>
      <c r="F73" s="16">
        <f>Consumption!E46/Assets!B73</f>
        <v>0.11201048079391165</v>
      </c>
      <c r="G73" s="4">
        <f>Consumption!E46/'Pers Income'!B92</f>
        <v>0.58273648200273542</v>
      </c>
      <c r="H73" s="7">
        <f t="shared" si="1"/>
        <v>4.2653026189344904E-2</v>
      </c>
    </row>
    <row r="74" spans="1:8">
      <c r="A74" s="1">
        <v>24563</v>
      </c>
      <c r="B74" s="2">
        <v>3432.6019999999999</v>
      </c>
      <c r="C74">
        <f>'PCE Index'!B93</f>
        <v>18.327999999999999</v>
      </c>
      <c r="D74" s="6">
        <f t="shared" si="0"/>
        <v>20236.769494980359</v>
      </c>
      <c r="E74" s="4">
        <f t="shared" si="2"/>
        <v>4.5995781613903518E-2</v>
      </c>
      <c r="F74" s="16">
        <f>Consumption!E47/Assets!B74</f>
        <v>0.11249930324964368</v>
      </c>
      <c r="G74" s="4">
        <f>Consumption!E47/'Pers Income'!B93</f>
        <v>0.58720045577252733</v>
      </c>
      <c r="H74" s="7">
        <f t="shared" si="1"/>
        <v>4.3262783293648494E-2</v>
      </c>
    </row>
    <row r="75" spans="1:8">
      <c r="A75" s="1">
        <v>24654</v>
      </c>
      <c r="B75" s="2">
        <v>3525.31</v>
      </c>
      <c r="C75">
        <f>'PCE Index'!B94</f>
        <v>18.498000000000001</v>
      </c>
      <c r="D75" s="6">
        <f t="shared" si="0"/>
        <v>20592.323284679424</v>
      </c>
      <c r="E75" s="4">
        <f t="shared" si="2"/>
        <v>8.0745482444484026E-2</v>
      </c>
      <c r="F75" s="16">
        <f>Consumption!E48/Assets!B75</f>
        <v>0.11110313702908398</v>
      </c>
      <c r="G75" s="4">
        <f>Consumption!E48/'Pers Income'!B94</f>
        <v>0.58320689116046365</v>
      </c>
      <c r="H75" s="7">
        <f t="shared" si="1"/>
        <v>4.443122813915857E-2</v>
      </c>
    </row>
    <row r="76" spans="1:8">
      <c r="A76" s="1">
        <v>24746</v>
      </c>
      <c r="B76" s="2">
        <v>3614.6439999999998</v>
      </c>
      <c r="C76">
        <f>'PCE Index'!B95</f>
        <v>18.657</v>
      </c>
      <c r="D76" s="6">
        <f t="shared" si="0"/>
        <v>20934.20772299941</v>
      </c>
      <c r="E76" s="4">
        <f t="shared" si="2"/>
        <v>7.4891120616258772E-2</v>
      </c>
      <c r="F76" s="16">
        <f>Consumption!E49/Assets!B76</f>
        <v>0.10974921273943807</v>
      </c>
      <c r="G76" s="4">
        <f>Consumption!E49/'Pers Income'!B95</f>
        <v>0.58067832401896646</v>
      </c>
      <c r="H76" s="7">
        <f t="shared" si="1"/>
        <v>4.5557148791408604E-2</v>
      </c>
    </row>
    <row r="77" spans="1:8">
      <c r="A77" s="1">
        <v>24838</v>
      </c>
      <c r="B77" s="2">
        <v>3628.6149999999998</v>
      </c>
      <c r="C77">
        <f>'PCE Index'!B96</f>
        <v>18.856000000000002</v>
      </c>
      <c r="D77" s="6">
        <f t="shared" ref="D77:D140" si="3">B77/C77*$C$278</f>
        <v>20793.334110097581</v>
      </c>
      <c r="E77" s="4">
        <f t="shared" si="2"/>
        <v>3.7244452990738475E-2</v>
      </c>
      <c r="F77" s="16">
        <f>Consumption!E50/Assets!B77</f>
        <v>0.11345008127527077</v>
      </c>
      <c r="G77" s="4">
        <f>Consumption!E50/'Pers Income'!B96</f>
        <v>0.58598735785654832</v>
      </c>
      <c r="H77" s="7">
        <f t="shared" ref="H77:H140" si="4">B77/$B$238</f>
        <v>4.5733232224732821E-2</v>
      </c>
    </row>
    <row r="78" spans="1:8">
      <c r="A78" s="1">
        <v>24929</v>
      </c>
      <c r="B78" s="2">
        <v>3779.212</v>
      </c>
      <c r="C78">
        <f>'PCE Index'!B97</f>
        <v>19.048999999999999</v>
      </c>
      <c r="D78" s="6">
        <f t="shared" si="3"/>
        <v>21436.895113864244</v>
      </c>
      <c r="E78" s="4">
        <f t="shared" si="2"/>
        <v>5.9304209556845081E-2</v>
      </c>
      <c r="F78" s="16">
        <f>Consumption!E51/Assets!B78</f>
        <v>0.11181890122420581</v>
      </c>
      <c r="G78" s="4">
        <f>Consumption!E51/'Pers Income'!B97</f>
        <v>0.58501499036251436</v>
      </c>
      <c r="H78" s="7">
        <f t="shared" si="4"/>
        <v>4.7631280811686272E-2</v>
      </c>
    </row>
    <row r="79" spans="1:8">
      <c r="A79" s="1">
        <v>25020</v>
      </c>
      <c r="B79" s="2">
        <v>3848.9140000000002</v>
      </c>
      <c r="C79">
        <f>'PCE Index'!B98</f>
        <v>19.245999999999999</v>
      </c>
      <c r="D79" s="6">
        <f t="shared" si="3"/>
        <v>21608.794322352704</v>
      </c>
      <c r="E79" s="4">
        <f t="shared" si="2"/>
        <v>4.9361649174842211E-2</v>
      </c>
      <c r="F79" s="16">
        <f>Consumption!E52/Assets!B79</f>
        <v>0.11311017428119549</v>
      </c>
      <c r="G79" s="4">
        <f>Consumption!E52/'Pers Income'!B98</f>
        <v>0.58732051714446309</v>
      </c>
      <c r="H79" s="7">
        <f t="shared" si="4"/>
        <v>4.8509769643521099E-2</v>
      </c>
    </row>
    <row r="80" spans="1:8">
      <c r="A80" s="1">
        <v>25112</v>
      </c>
      <c r="B80" s="2">
        <v>4031.8330000000001</v>
      </c>
      <c r="C80">
        <f>'PCE Index'!B99</f>
        <v>19.459</v>
      </c>
      <c r="D80" s="6">
        <f t="shared" si="3"/>
        <v>22387.975708720904</v>
      </c>
      <c r="E80" s="4">
        <f t="shared" si="2"/>
        <v>6.9444614525550369E-2</v>
      </c>
      <c r="F80" s="16">
        <f>Consumption!E53/Assets!B80</f>
        <v>0.10924667101373824</v>
      </c>
      <c r="G80" s="4">
        <f>Consumption!E53/'Pers Income'!B99</f>
        <v>0.58145264484469572</v>
      </c>
      <c r="H80" s="7">
        <f t="shared" si="4"/>
        <v>5.0815188406689943E-2</v>
      </c>
    </row>
    <row r="81" spans="1:8">
      <c r="A81" s="1">
        <v>25204</v>
      </c>
      <c r="B81" s="2">
        <v>4047.924</v>
      </c>
      <c r="C81">
        <f>'PCE Index'!B100</f>
        <v>19.648</v>
      </c>
      <c r="D81" s="6">
        <f t="shared" si="3"/>
        <v>22261.109733713358</v>
      </c>
      <c r="E81" s="4">
        <f t="shared" ref="E81:E144" si="5">(D81-D77)/D77</f>
        <v>7.0588757716493422E-2</v>
      </c>
      <c r="F81" s="16">
        <f>Consumption!E54/Assets!B81</f>
        <v>0.11093620664156079</v>
      </c>
      <c r="G81" s="4">
        <f>Consumption!E54/'Pers Income'!B100</f>
        <v>0.58141604454583673</v>
      </c>
      <c r="H81" s="7">
        <f t="shared" si="4"/>
        <v>5.1017991250124191E-2</v>
      </c>
    </row>
    <row r="82" spans="1:8">
      <c r="A82" s="1">
        <v>25294</v>
      </c>
      <c r="B82" s="2">
        <v>4066.6550000000002</v>
      </c>
      <c r="C82">
        <f>'PCE Index'!B101</f>
        <v>19.898</v>
      </c>
      <c r="D82" s="6">
        <f t="shared" si="3"/>
        <v>22083.134287868128</v>
      </c>
      <c r="E82" s="4">
        <f t="shared" si="5"/>
        <v>3.01461182028143E-2</v>
      </c>
      <c r="F82" s="16">
        <f>Consumption!E55/Assets!B82</f>
        <v>0.11243655207207562</v>
      </c>
      <c r="G82" s="4">
        <f>Consumption!E55/'Pers Income'!B101</f>
        <v>0.57833908838323156</v>
      </c>
      <c r="H82" s="7">
        <f t="shared" si="4"/>
        <v>5.1254067321242644E-2</v>
      </c>
    </row>
    <row r="83" spans="1:8">
      <c r="A83" s="1">
        <v>25385</v>
      </c>
      <c r="B83" s="2">
        <v>4094.527</v>
      </c>
      <c r="C83">
        <f>'PCE Index'!B102</f>
        <v>20.140999999999998</v>
      </c>
      <c r="D83" s="6">
        <f t="shared" si="3"/>
        <v>21966.22965115933</v>
      </c>
      <c r="E83" s="4">
        <f t="shared" si="5"/>
        <v>1.6541197230836999E-2</v>
      </c>
      <c r="F83" s="16">
        <f>Consumption!E56/Assets!B83</f>
        <v>0.11328805500610939</v>
      </c>
      <c r="G83" s="4">
        <f>Consumption!E56/'Pers Income'!B102</f>
        <v>0.57152555571025321</v>
      </c>
      <c r="H83" s="7">
        <f t="shared" si="4"/>
        <v>5.1605351943217623E-2</v>
      </c>
    </row>
    <row r="84" spans="1:8">
      <c r="A84" s="1">
        <v>25477</v>
      </c>
      <c r="B84" s="2">
        <v>4124.152</v>
      </c>
      <c r="C84">
        <f>'PCE Index'!B103</f>
        <v>20.373999999999999</v>
      </c>
      <c r="D84" s="6">
        <f t="shared" si="3"/>
        <v>21872.134676744874</v>
      </c>
      <c r="E84" s="4">
        <f t="shared" si="5"/>
        <v>-2.3040985870602469E-2</v>
      </c>
      <c r="F84" s="16">
        <f>Consumption!E57/Assets!B84</f>
        <v>0.1145144504858211</v>
      </c>
      <c r="G84" s="4">
        <f>Consumption!E57/'Pers Income'!B103</f>
        <v>0.571235908849001</v>
      </c>
      <c r="H84" s="7">
        <f t="shared" si="4"/>
        <v>5.1978730492514724E-2</v>
      </c>
    </row>
    <row r="85" spans="1:8">
      <c r="A85" s="1">
        <v>25569</v>
      </c>
      <c r="B85" s="2">
        <v>4144.2349999999997</v>
      </c>
      <c r="C85">
        <f>'PCE Index'!B104</f>
        <v>20.61</v>
      </c>
      <c r="D85" s="6">
        <f t="shared" si="3"/>
        <v>21726.971383794273</v>
      </c>
      <c r="E85" s="4">
        <f t="shared" si="5"/>
        <v>-2.399423731828422E-2</v>
      </c>
      <c r="F85" s="16">
        <f>Consumption!E58/Assets!B85</f>
        <v>0.11581888253602092</v>
      </c>
      <c r="G85" s="4">
        <f>Consumption!E58/'Pers Income'!B104</f>
        <v>0.57022369905548931</v>
      </c>
      <c r="H85" s="7">
        <f t="shared" si="4"/>
        <v>5.2231846489325988E-2</v>
      </c>
    </row>
    <row r="86" spans="1:8">
      <c r="A86" s="1">
        <v>25659</v>
      </c>
      <c r="B86" s="2">
        <v>4087.5889999999999</v>
      </c>
      <c r="C86">
        <f>'PCE Index'!B105</f>
        <v>20.838000000000001</v>
      </c>
      <c r="D86" s="6">
        <f t="shared" si="3"/>
        <v>21195.516202514638</v>
      </c>
      <c r="E86" s="4">
        <f t="shared" si="5"/>
        <v>-4.0194388793855361E-2</v>
      </c>
      <c r="F86" s="16">
        <f>Consumption!E59/Assets!B86</f>
        <v>0.11913493912099939</v>
      </c>
      <c r="G86" s="4">
        <f>Consumption!E59/'Pers Income'!B105</f>
        <v>0.56622854343404283</v>
      </c>
      <c r="H86" s="7">
        <f t="shared" si="4"/>
        <v>5.1517908892583925E-2</v>
      </c>
    </row>
    <row r="87" spans="1:8">
      <c r="A87" s="1">
        <v>25750</v>
      </c>
      <c r="B87" s="2">
        <v>4222.1729999999998</v>
      </c>
      <c r="C87">
        <f>'PCE Index'!B106</f>
        <v>21.041</v>
      </c>
      <c r="D87" s="6">
        <f t="shared" si="3"/>
        <v>21682.155648305688</v>
      </c>
      <c r="E87" s="4">
        <f t="shared" si="5"/>
        <v>-1.2932305969889065E-2</v>
      </c>
      <c r="F87" s="16">
        <f>Consumption!E60/Assets!B87</f>
        <v>0.11718065555343185</v>
      </c>
      <c r="G87" s="4">
        <f>Consumption!E60/'Pers Income'!B106</f>
        <v>0.5656440820003682</v>
      </c>
      <c r="H87" s="7">
        <f t="shared" si="4"/>
        <v>5.3214137708739243E-2</v>
      </c>
    </row>
    <row r="88" spans="1:8">
      <c r="A88" s="1">
        <v>25842</v>
      </c>
      <c r="B88" s="2">
        <v>4354.5870000000004</v>
      </c>
      <c r="C88">
        <f>'PCE Index'!B107</f>
        <v>21.314</v>
      </c>
      <c r="D88" s="6">
        <f t="shared" si="3"/>
        <v>22075.717111945203</v>
      </c>
      <c r="E88" s="4">
        <f t="shared" si="5"/>
        <v>9.3078448084349223E-3</v>
      </c>
      <c r="F88" s="16">
        <f>Consumption!E61/Assets!B88</f>
        <v>0.11409731087395121</v>
      </c>
      <c r="G88" s="4">
        <f>Consumption!E61/'Pers Income'!B107</f>
        <v>0.56221927509795666</v>
      </c>
      <c r="H88" s="7">
        <f t="shared" si="4"/>
        <v>5.4883016940017786E-2</v>
      </c>
    </row>
    <row r="89" spans="1:8">
      <c r="A89" s="1">
        <v>25934</v>
      </c>
      <c r="B89" s="2">
        <v>4519.9660000000003</v>
      </c>
      <c r="C89">
        <f>'PCE Index'!B108</f>
        <v>21.515999999999998</v>
      </c>
      <c r="D89" s="6">
        <f t="shared" si="3"/>
        <v>22698.985231083851</v>
      </c>
      <c r="E89" s="4">
        <f t="shared" si="5"/>
        <v>4.4737659479525259E-2</v>
      </c>
      <c r="F89" s="16">
        <f>Consumption!E62/Assets!B89</f>
        <v>0.11329060144847695</v>
      </c>
      <c r="G89" s="4">
        <f>Consumption!E62/'Pers Income'!B108</f>
        <v>0.56666249842768857</v>
      </c>
      <c r="H89" s="7">
        <f t="shared" si="4"/>
        <v>5.6967370395012075E-2</v>
      </c>
    </row>
    <row r="90" spans="1:8">
      <c r="A90" s="1">
        <v>26024</v>
      </c>
      <c r="B90" s="2">
        <v>4607.5079999999998</v>
      </c>
      <c r="C90">
        <f>'PCE Index'!B109</f>
        <v>21.760999999999999</v>
      </c>
      <c r="D90" s="6">
        <f t="shared" si="3"/>
        <v>22878.105528973854</v>
      </c>
      <c r="E90" s="4">
        <f t="shared" si="5"/>
        <v>7.9384210810567249E-2</v>
      </c>
      <c r="F90" s="16">
        <f>Consumption!E63/Assets!B90</f>
        <v>0.11323243135624146</v>
      </c>
      <c r="G90" s="4">
        <f>Consumption!E63/'Pers Income'!B109</f>
        <v>0.56276517406924809</v>
      </c>
      <c r="H90" s="7">
        <f t="shared" si="4"/>
        <v>5.8070705583621922E-2</v>
      </c>
    </row>
    <row r="91" spans="1:8">
      <c r="A91" s="1">
        <v>26115</v>
      </c>
      <c r="B91" s="2">
        <v>4680.6409999999996</v>
      </c>
      <c r="C91">
        <f>'PCE Index'!B110</f>
        <v>21.975000000000001</v>
      </c>
      <c r="D91" s="6">
        <f t="shared" si="3"/>
        <v>23014.908820568828</v>
      </c>
      <c r="E91" s="4">
        <f t="shared" si="5"/>
        <v>6.1467743054749481E-2</v>
      </c>
      <c r="F91" s="16">
        <f>Consumption!E64/Assets!B91</f>
        <v>0.11316121018467344</v>
      </c>
      <c r="G91" s="4">
        <f>Consumption!E64/'Pers Income'!B110</f>
        <v>0.56280794589396621</v>
      </c>
      <c r="H91" s="7">
        <f t="shared" si="4"/>
        <v>5.8992437007950871E-2</v>
      </c>
    </row>
    <row r="92" spans="1:8">
      <c r="A92" s="1">
        <v>26207</v>
      </c>
      <c r="B92" s="2">
        <v>4818.5439999999999</v>
      </c>
      <c r="C92">
        <f>'PCE Index'!B111</f>
        <v>22.111000000000001</v>
      </c>
      <c r="D92" s="6">
        <f t="shared" si="3"/>
        <v>23547.253235403194</v>
      </c>
      <c r="E92" s="4">
        <f t="shared" si="5"/>
        <v>6.6658587623490612E-2</v>
      </c>
      <c r="F92" s="16">
        <f>Consumption!E65/Assets!B92</f>
        <v>0.11236215753140369</v>
      </c>
      <c r="G92" s="4">
        <f>Consumption!E65/'Pers Income'!B111</f>
        <v>0.56439278640675494</v>
      </c>
      <c r="H92" s="7">
        <f t="shared" si="4"/>
        <v>6.0730496825122805E-2</v>
      </c>
    </row>
    <row r="93" spans="1:8">
      <c r="A93" s="1">
        <v>26299</v>
      </c>
      <c r="B93" s="2">
        <v>4984.1589999999997</v>
      </c>
      <c r="C93">
        <f>'PCE Index'!B112</f>
        <v>22.344000000000001</v>
      </c>
      <c r="D93" s="6">
        <f t="shared" si="3"/>
        <v>24102.593459899748</v>
      </c>
      <c r="E93" s="4">
        <f t="shared" si="5"/>
        <v>6.1835725893763974E-2</v>
      </c>
      <c r="F93" s="16">
        <f>Consumption!E66/Assets!B93</f>
        <v>0.11126062925895157</v>
      </c>
      <c r="G93" s="4">
        <f>Consumption!E66/'Pers Income'!B112</f>
        <v>0.56210719157242317</v>
      </c>
      <c r="H93" s="7">
        <f t="shared" si="4"/>
        <v>6.2817824705016123E-2</v>
      </c>
    </row>
    <row r="94" spans="1:8">
      <c r="A94" s="1">
        <v>26390</v>
      </c>
      <c r="B94" s="2">
        <v>5069.0010000000002</v>
      </c>
      <c r="C94">
        <f>'PCE Index'!B113</f>
        <v>22.472999999999999</v>
      </c>
      <c r="D94" s="6">
        <f t="shared" si="3"/>
        <v>24372.166424242427</v>
      </c>
      <c r="E94" s="4">
        <f t="shared" si="5"/>
        <v>6.5305271600239231E-2</v>
      </c>
      <c r="F94" s="16">
        <f>Consumption!E67/Assets!B94</f>
        <v>0.11220231889215779</v>
      </c>
      <c r="G94" s="4">
        <f>Consumption!E67/'Pers Income'!B113</f>
        <v>0.56638335233713588</v>
      </c>
      <c r="H94" s="7">
        <f t="shared" si="4"/>
        <v>6.38871304562217E-2</v>
      </c>
    </row>
    <row r="95" spans="1:8">
      <c r="A95" s="1">
        <v>26481</v>
      </c>
      <c r="B95" s="2">
        <v>5209.7860000000001</v>
      </c>
      <c r="C95">
        <f>'PCE Index'!B114</f>
        <v>22.670999999999999</v>
      </c>
      <c r="D95" s="6">
        <f t="shared" si="3"/>
        <v>24830.302892329408</v>
      </c>
      <c r="E95" s="4">
        <f t="shared" si="5"/>
        <v>7.8879046878436054E-2</v>
      </c>
      <c r="F95" s="16">
        <f>Consumption!E68/Assets!B95</f>
        <v>0.11188418615787032</v>
      </c>
      <c r="G95" s="4">
        <f>Consumption!E68/'Pers Income'!B114</f>
        <v>0.56584928616730734</v>
      </c>
      <c r="H95" s="7">
        <f t="shared" si="4"/>
        <v>6.566151354694888E-2</v>
      </c>
    </row>
    <row r="96" spans="1:8">
      <c r="A96" s="1">
        <v>26573</v>
      </c>
      <c r="B96" s="2">
        <v>5475.2749999999996</v>
      </c>
      <c r="C96">
        <f>'PCE Index'!B115</f>
        <v>22.855</v>
      </c>
      <c r="D96" s="6">
        <f t="shared" si="3"/>
        <v>25885.557396630935</v>
      </c>
      <c r="E96" s="4">
        <f t="shared" si="5"/>
        <v>9.9302629391699537E-2</v>
      </c>
      <c r="F96" s="16">
        <f>Consumption!E69/Assets!B96</f>
        <v>0.11000415504244079</v>
      </c>
      <c r="G96" s="4">
        <f>Consumption!E69/'Pers Income'!B115</f>
        <v>0.55924712322967085</v>
      </c>
      <c r="H96" s="7">
        <f t="shared" si="4"/>
        <v>6.9007602919922334E-2</v>
      </c>
    </row>
    <row r="97" spans="1:8">
      <c r="A97" s="1">
        <v>26665</v>
      </c>
      <c r="B97" s="2">
        <v>5511.36</v>
      </c>
      <c r="C97">
        <f>'PCE Index'!B116</f>
        <v>23.131</v>
      </c>
      <c r="D97" s="6">
        <f t="shared" si="3"/>
        <v>25745.254019281481</v>
      </c>
      <c r="E97" s="4">
        <f t="shared" si="5"/>
        <v>6.8152855090663989E-2</v>
      </c>
      <c r="F97" s="16">
        <f>Consumption!E70/Assets!B97</f>
        <v>0.1128629473185082</v>
      </c>
      <c r="G97" s="4">
        <f>Consumption!E70/'Pers Income'!B116</f>
        <v>0.56802246173861137</v>
      </c>
      <c r="H97" s="7">
        <f t="shared" si="4"/>
        <v>6.9462400049083051E-2</v>
      </c>
    </row>
    <row r="98" spans="1:8">
      <c r="A98" s="1">
        <v>26755</v>
      </c>
      <c r="B98" s="2">
        <v>5570.0820000000003</v>
      </c>
      <c r="C98">
        <f>'PCE Index'!B117</f>
        <v>23.576000000000001</v>
      </c>
      <c r="D98" s="6">
        <f t="shared" si="3"/>
        <v>25528.439950118769</v>
      </c>
      <c r="E98" s="4">
        <f t="shared" si="5"/>
        <v>4.7442377741447883E-2</v>
      </c>
      <c r="F98" s="16">
        <f>Consumption!E71/Assets!B98</f>
        <v>0.11351005843959447</v>
      </c>
      <c r="G98" s="4">
        <f>Consumption!E71/'Pers Income'!B117</f>
        <v>0.56207913281060162</v>
      </c>
      <c r="H98" s="7">
        <f t="shared" si="4"/>
        <v>7.0202502502140426E-2</v>
      </c>
    </row>
    <row r="99" spans="1:8">
      <c r="A99" s="1">
        <v>26846</v>
      </c>
      <c r="B99" s="2">
        <v>5770.4229999999998</v>
      </c>
      <c r="C99">
        <f>'PCE Index'!B118</f>
        <v>24.004999999999999</v>
      </c>
      <c r="D99" s="6">
        <f t="shared" si="3"/>
        <v>25973.994834242865</v>
      </c>
      <c r="E99" s="4">
        <f t="shared" si="5"/>
        <v>4.6060329866808331E-2</v>
      </c>
      <c r="F99" s="16">
        <f>Consumption!E72/Assets!B99</f>
        <v>0.1118626254378001</v>
      </c>
      <c r="G99" s="4">
        <f>Consumption!E72/'Pers Income'!B118</f>
        <v>0.5600729069687066</v>
      </c>
      <c r="H99" s="7">
        <f t="shared" si="4"/>
        <v>7.2727499361034287E-2</v>
      </c>
    </row>
    <row r="100" spans="1:8">
      <c r="A100" s="1">
        <v>26938</v>
      </c>
      <c r="B100" s="2">
        <v>5751.4579999999996</v>
      </c>
      <c r="C100">
        <f>'PCE Index'!B119</f>
        <v>24.495999999999999</v>
      </c>
      <c r="D100" s="6">
        <f t="shared" si="3"/>
        <v>25369.715048007838</v>
      </c>
      <c r="E100" s="4">
        <f t="shared" si="5"/>
        <v>-1.9927805328628343E-2</v>
      </c>
      <c r="F100" s="16">
        <f>Consumption!E73/Assets!B100</f>
        <v>0.11404203942722001</v>
      </c>
      <c r="G100" s="4">
        <f>Consumption!E73/'Pers Income'!B119</f>
        <v>0.55087812715479401</v>
      </c>
      <c r="H100" s="7">
        <f t="shared" si="4"/>
        <v>7.2488474072007467E-2</v>
      </c>
    </row>
    <row r="101" spans="1:8">
      <c r="A101" s="1">
        <v>27030</v>
      </c>
      <c r="B101" s="2">
        <v>5785.1629999999996</v>
      </c>
      <c r="C101">
        <f>'PCE Index'!B120</f>
        <v>25.225000000000001</v>
      </c>
      <c r="D101" s="6">
        <f t="shared" si="3"/>
        <v>24780.909116987117</v>
      </c>
      <c r="E101" s="4">
        <f t="shared" si="5"/>
        <v>-3.7457191200060955E-2</v>
      </c>
      <c r="F101" s="16">
        <f>Consumption!E74/Assets!B101</f>
        <v>0.11555779269601682</v>
      </c>
      <c r="G101" s="4">
        <f>Consumption!E74/'Pers Income'!B120</f>
        <v>0.55394904710175252</v>
      </c>
      <c r="H101" s="7">
        <f t="shared" si="4"/>
        <v>7.2913274882271062E-2</v>
      </c>
    </row>
    <row r="102" spans="1:8">
      <c r="A102" s="1">
        <v>27120</v>
      </c>
      <c r="B102" s="2">
        <v>5789.0330000000004</v>
      </c>
      <c r="C102">
        <f>'PCE Index'!B121</f>
        <v>25.939</v>
      </c>
      <c r="D102" s="6">
        <f t="shared" si="3"/>
        <v>24114.907811249472</v>
      </c>
      <c r="E102" s="4">
        <f t="shared" si="5"/>
        <v>-5.5370878190412927E-2</v>
      </c>
      <c r="F102" s="16">
        <f>Consumption!E75/Assets!B102</f>
        <v>0.11907930046347982</v>
      </c>
      <c r="G102" s="4">
        <f>Consumption!E75/'Pers Income'!B121</f>
        <v>0.55913802319271766</v>
      </c>
      <c r="H102" s="7">
        <f t="shared" si="4"/>
        <v>7.2962050409217216E-2</v>
      </c>
    </row>
    <row r="103" spans="1:8">
      <c r="A103" s="1">
        <v>27211</v>
      </c>
      <c r="B103" s="2">
        <v>5767.7809999999999</v>
      </c>
      <c r="C103">
        <f>'PCE Index'!B122</f>
        <v>26.638999999999999</v>
      </c>
      <c r="D103" s="6">
        <f t="shared" si="3"/>
        <v>23395.03256924059</v>
      </c>
      <c r="E103" s="4">
        <f t="shared" si="5"/>
        <v>-9.9290166239745917E-2</v>
      </c>
      <c r="F103" s="16">
        <f>Consumption!E76/Assets!B103</f>
        <v>0.12327906809684117</v>
      </c>
      <c r="G103" s="4">
        <f>Consumption!E76/'Pers Income'!B122</f>
        <v>0.56027542834749811</v>
      </c>
      <c r="H103" s="7">
        <f t="shared" si="4"/>
        <v>7.269420092635942E-2</v>
      </c>
    </row>
    <row r="104" spans="1:8">
      <c r="A104" s="1">
        <v>27303</v>
      </c>
      <c r="B104" s="2">
        <v>5919.6719999999996</v>
      </c>
      <c r="C104">
        <f>'PCE Index'!B123</f>
        <v>27.315999999999999</v>
      </c>
      <c r="D104" s="6">
        <f t="shared" si="3"/>
        <v>23416.034519841851</v>
      </c>
      <c r="E104" s="4">
        <f t="shared" si="5"/>
        <v>-7.7008374925338408E-2</v>
      </c>
      <c r="F104" s="16">
        <f>Consumption!E77/Assets!B104</f>
        <v>0.12045121193651723</v>
      </c>
      <c r="G104" s="4">
        <f>Consumption!E77/'Pers Income'!B123</f>
        <v>0.54913810453851863</v>
      </c>
      <c r="H104" s="7">
        <f t="shared" si="4"/>
        <v>7.4608558436276257E-2</v>
      </c>
    </row>
    <row r="105" spans="1:8">
      <c r="A105" s="1">
        <v>27395</v>
      </c>
      <c r="B105" s="2">
        <v>6171.384</v>
      </c>
      <c r="C105">
        <f>'PCE Index'!B124</f>
        <v>27.83</v>
      </c>
      <c r="D105" s="6">
        <f t="shared" si="3"/>
        <v>23960.847429680205</v>
      </c>
      <c r="E105" s="4">
        <f t="shared" si="5"/>
        <v>-3.3092477900448225E-2</v>
      </c>
      <c r="F105" s="16">
        <f>Consumption!E78/Assets!B105</f>
        <v>0.11840066993076431</v>
      </c>
      <c r="G105" s="4">
        <f>Consumption!E78/'Pers Income'!B124</f>
        <v>0.55422012072007298</v>
      </c>
      <c r="H105" s="7">
        <f t="shared" si="4"/>
        <v>7.7781009454020486E-2</v>
      </c>
    </row>
    <row r="106" spans="1:8">
      <c r="A106" s="1">
        <v>27485</v>
      </c>
      <c r="B106" s="2">
        <v>6418.0129999999999</v>
      </c>
      <c r="C106">
        <f>'PCE Index'!B125</f>
        <v>28.172000000000001</v>
      </c>
      <c r="D106" s="6">
        <f t="shared" si="3"/>
        <v>24615.900208575891</v>
      </c>
      <c r="E106" s="4">
        <f t="shared" si="5"/>
        <v>2.0775215117874481E-2</v>
      </c>
      <c r="F106" s="16">
        <f>Consumption!E79/Assets!B106</f>
        <v>0.11700672258947852</v>
      </c>
      <c r="G106" s="4">
        <f>Consumption!E79/'Pers Income'!B125</f>
        <v>0.5562782956962764</v>
      </c>
      <c r="H106" s="7">
        <f t="shared" si="4"/>
        <v>8.088939690497729E-2</v>
      </c>
    </row>
    <row r="107" spans="1:8">
      <c r="A107" s="1">
        <v>27576</v>
      </c>
      <c r="B107" s="2">
        <v>6433.8059999999996</v>
      </c>
      <c r="C107">
        <f>'PCE Index'!B126</f>
        <v>28.699000000000002</v>
      </c>
      <c r="D107" s="6">
        <f t="shared" si="3"/>
        <v>24223.338998292624</v>
      </c>
      <c r="E107" s="4">
        <f t="shared" si="5"/>
        <v>3.5405226583915005E-2</v>
      </c>
      <c r="F107" s="16">
        <f>Consumption!E80/Assets!B107</f>
        <v>0.12107250358496979</v>
      </c>
      <c r="G107" s="4">
        <f>Consumption!E80/'Pers Income'!B126</f>
        <v>0.56182427705307991</v>
      </c>
      <c r="H107" s="7">
        <f t="shared" si="4"/>
        <v>8.1088443906801727E-2</v>
      </c>
    </row>
    <row r="108" spans="1:8">
      <c r="A108" s="1">
        <v>27668</v>
      </c>
      <c r="B108" s="2">
        <v>6625.3969999999999</v>
      </c>
      <c r="C108">
        <f>'PCE Index'!B127</f>
        <v>29.18</v>
      </c>
      <c r="D108" s="6">
        <f t="shared" si="3"/>
        <v>24533.495429883482</v>
      </c>
      <c r="E108" s="4">
        <f t="shared" si="5"/>
        <v>4.7722038891544055E-2</v>
      </c>
      <c r="F108" s="16">
        <f>Consumption!E81/Assets!B108</f>
        <v>0.12067573711683492</v>
      </c>
      <c r="G108" s="4">
        <f>Consumption!E81/'Pers Income'!B127</f>
        <v>0.56197462206996152</v>
      </c>
      <c r="H108" s="7">
        <f t="shared" si="4"/>
        <v>8.3503160181515032E-2</v>
      </c>
    </row>
    <row r="109" spans="1:8">
      <c r="A109" s="1">
        <v>27760</v>
      </c>
      <c r="B109" s="2">
        <v>6834.0690000000004</v>
      </c>
      <c r="C109">
        <f>'PCE Index'!B128</f>
        <v>29.501999999999999</v>
      </c>
      <c r="D109" s="6">
        <f t="shared" si="3"/>
        <v>25029.991986577188</v>
      </c>
      <c r="E109" s="4">
        <f t="shared" si="5"/>
        <v>4.4620481810365271E-2</v>
      </c>
      <c r="F109" s="16">
        <f>Consumption!E82/Assets!B109</f>
        <v>0.12080796960054106</v>
      </c>
      <c r="G109" s="4">
        <f>Consumption!E82/'Pers Income'!B128</f>
        <v>0.56699583068072335</v>
      </c>
      <c r="H109" s="7">
        <f t="shared" si="4"/>
        <v>8.6133156760044155E-2</v>
      </c>
    </row>
    <row r="110" spans="1:8">
      <c r="A110" s="1">
        <v>27851</v>
      </c>
      <c r="B110" s="2">
        <v>7037.8990000000003</v>
      </c>
      <c r="C110">
        <f>'PCE Index'!B129</f>
        <v>29.748999999999999</v>
      </c>
      <c r="D110" s="6">
        <f t="shared" si="3"/>
        <v>25562.508411980238</v>
      </c>
      <c r="E110" s="4">
        <f t="shared" si="5"/>
        <v>3.8455152782694471E-2</v>
      </c>
      <c r="F110" s="16">
        <f>Consumption!E83/Assets!B110</f>
        <v>0.11911144694365935</v>
      </c>
      <c r="G110" s="4">
        <f>Consumption!E83/'Pers Income'!B129</f>
        <v>0.56594245166424073</v>
      </c>
      <c r="H110" s="7">
        <f t="shared" si="4"/>
        <v>8.8702127214161583E-2</v>
      </c>
    </row>
    <row r="111" spans="1:8">
      <c r="A111" s="1">
        <v>27942</v>
      </c>
      <c r="B111" s="2">
        <v>7179.1769999999997</v>
      </c>
      <c r="C111">
        <f>'PCE Index'!B130</f>
        <v>30.2</v>
      </c>
      <c r="D111" s="6">
        <f t="shared" si="3"/>
        <v>25686.239510066225</v>
      </c>
      <c r="E111" s="4">
        <f t="shared" si="5"/>
        <v>6.0392190848533048E-2</v>
      </c>
      <c r="F111" s="16">
        <f>Consumption!E84/Assets!B111</f>
        <v>0.11964351902732027</v>
      </c>
      <c r="G111" s="4">
        <f>Consumption!E84/'Pers Income'!B130</f>
        <v>0.56569372630297809</v>
      </c>
      <c r="H111" s="7">
        <f t="shared" si="4"/>
        <v>9.0482723828088876E-2</v>
      </c>
    </row>
    <row r="112" spans="1:8">
      <c r="A112" s="1">
        <v>28034</v>
      </c>
      <c r="B112" s="2">
        <v>7375.8959999999997</v>
      </c>
      <c r="C112">
        <f>'PCE Index'!B131</f>
        <v>30.678000000000001</v>
      </c>
      <c r="D112" s="6">
        <f t="shared" si="3"/>
        <v>25978.887626051241</v>
      </c>
      <c r="E112" s="4">
        <f t="shared" si="5"/>
        <v>5.8915053515251309E-2</v>
      </c>
      <c r="F112" s="16">
        <f>Consumption!E85/Assets!B112</f>
        <v>0.11954769065796662</v>
      </c>
      <c r="G112" s="4">
        <f>Consumption!E85/'Pers Income'!B131</f>
        <v>0.56710803658559594</v>
      </c>
      <c r="H112" s="7">
        <f t="shared" si="4"/>
        <v>9.2962070826879656E-2</v>
      </c>
    </row>
    <row r="113" spans="1:8">
      <c r="A113" s="1">
        <v>28126</v>
      </c>
      <c r="B113" s="2">
        <v>7500.8220000000001</v>
      </c>
      <c r="C113">
        <f>'PCE Index'!B132</f>
        <v>31.231000000000002</v>
      </c>
      <c r="D113" s="6">
        <f t="shared" si="3"/>
        <v>25951.100468893088</v>
      </c>
      <c r="E113" s="4">
        <f t="shared" si="5"/>
        <v>3.6800190859424244E-2</v>
      </c>
      <c r="F113" s="16">
        <f>Consumption!E86/Assets!B113</f>
        <v>0.12109579456758206</v>
      </c>
      <c r="G113" s="4">
        <f>Consumption!E86/'Pers Income'!B132</f>
        <v>0.57169561698222693</v>
      </c>
      <c r="H113" s="7">
        <f t="shared" si="4"/>
        <v>9.4536575085090294E-2</v>
      </c>
    </row>
    <row r="114" spans="1:8">
      <c r="A114" s="1">
        <v>28216</v>
      </c>
      <c r="B114" s="2">
        <v>7718.915</v>
      </c>
      <c r="C114">
        <f>'PCE Index'!B133</f>
        <v>31.765999999999998</v>
      </c>
      <c r="D114" s="6">
        <f t="shared" si="3"/>
        <v>26255.877465843987</v>
      </c>
      <c r="E114" s="4">
        <f t="shared" si="5"/>
        <v>2.7124452838861147E-2</v>
      </c>
      <c r="F114" s="16">
        <f>Consumption!E87/Assets!B114</f>
        <v>0.12021313876367339</v>
      </c>
      <c r="G114" s="4">
        <f>Consumption!E87/'Pers Income'!B133</f>
        <v>0.56821988204683216</v>
      </c>
      <c r="H114" s="7">
        <f t="shared" si="4"/>
        <v>9.7285309193169717E-2</v>
      </c>
    </row>
    <row r="115" spans="1:8">
      <c r="A115" s="1">
        <v>28307</v>
      </c>
      <c r="B115" s="2">
        <v>7897.5</v>
      </c>
      <c r="C115">
        <f>'PCE Index'!B134</f>
        <v>32.243000000000002</v>
      </c>
      <c r="D115" s="6">
        <f t="shared" si="3"/>
        <v>26465.920354805694</v>
      </c>
      <c r="E115" s="4">
        <f t="shared" si="5"/>
        <v>3.035402844522719E-2</v>
      </c>
      <c r="F115" s="16">
        <f>Consumption!E88/Assets!B115</f>
        <v>0.12001050965495412</v>
      </c>
      <c r="G115" s="4">
        <f>Consumption!E88/'Pers Income'!B134</f>
        <v>0.56491380111911926</v>
      </c>
      <c r="H115" s="7">
        <f t="shared" si="4"/>
        <v>9.9536104407557002E-2</v>
      </c>
    </row>
    <row r="116" spans="1:8">
      <c r="A116" s="1">
        <v>28399</v>
      </c>
      <c r="B116" s="2">
        <v>8095.0959999999995</v>
      </c>
      <c r="C116">
        <f>'PCE Index'!B135</f>
        <v>32.701999999999998</v>
      </c>
      <c r="D116" s="6">
        <f t="shared" si="3"/>
        <v>26747.333893706807</v>
      </c>
      <c r="E116" s="4">
        <f t="shared" si="5"/>
        <v>2.9579644776051933E-2</v>
      </c>
      <c r="F116" s="16">
        <f>Consumption!E89/Assets!B116</f>
        <v>0.12080128512373417</v>
      </c>
      <c r="G116" s="4">
        <f>Consumption!E89/'Pers Income'!B135</f>
        <v>0.56286564181434318</v>
      </c>
      <c r="H116" s="7">
        <f t="shared" si="4"/>
        <v>0.10202650467175652</v>
      </c>
    </row>
    <row r="117" spans="1:8">
      <c r="A117" s="1">
        <v>28491</v>
      </c>
      <c r="B117" s="2">
        <v>8291.8829999999998</v>
      </c>
      <c r="C117">
        <f>'PCE Index'!B136</f>
        <v>33.238</v>
      </c>
      <c r="D117" s="6">
        <f t="shared" si="3"/>
        <v>26955.729644262592</v>
      </c>
      <c r="E117" s="4">
        <f t="shared" si="5"/>
        <v>3.8712392045714097E-2</v>
      </c>
      <c r="F117" s="16">
        <f>Consumption!E90/Assets!B117</f>
        <v>0.11991466031700318</v>
      </c>
      <c r="G117" s="4">
        <f>Consumption!E90/'Pers Income'!B136</f>
        <v>0.55920773896696285</v>
      </c>
      <c r="H117" s="7">
        <f t="shared" si="4"/>
        <v>0.10450670870823008</v>
      </c>
    </row>
    <row r="118" spans="1:8">
      <c r="A118" s="1">
        <v>28581</v>
      </c>
      <c r="B118" s="2">
        <v>8591.7620000000006</v>
      </c>
      <c r="C118">
        <f>'PCE Index'!B137</f>
        <v>33.920999999999999</v>
      </c>
      <c r="D118" s="6">
        <f t="shared" si="3"/>
        <v>27368.210477992987</v>
      </c>
      <c r="E118" s="4">
        <f t="shared" si="5"/>
        <v>4.2365105245331179E-2</v>
      </c>
      <c r="F118" s="16">
        <f>Consumption!E91/Assets!B118</f>
        <v>0.12111846208030437</v>
      </c>
      <c r="G118" s="4">
        <f>Consumption!E91/'Pers Income'!B137</f>
        <v>0.56609945436642861</v>
      </c>
      <c r="H118" s="7">
        <f t="shared" si="4"/>
        <v>0.10828623228577156</v>
      </c>
    </row>
    <row r="119" spans="1:8">
      <c r="A119" s="1">
        <v>28672</v>
      </c>
      <c r="B119" s="2">
        <v>8886.2860000000001</v>
      </c>
      <c r="C119">
        <f>'PCE Index'!B138</f>
        <v>34.517000000000003</v>
      </c>
      <c r="D119" s="6">
        <f t="shared" si="3"/>
        <v>27817.625369296285</v>
      </c>
      <c r="E119" s="4">
        <f t="shared" si="5"/>
        <v>5.1073418054972279E-2</v>
      </c>
      <c r="F119" s="16">
        <f>Consumption!E92/Assets!B119</f>
        <v>0.11959083168528824</v>
      </c>
      <c r="G119" s="4">
        <f>Consumption!E92/'Pers Income'!B138</f>
        <v>0.56151000805942552</v>
      </c>
      <c r="H119" s="7">
        <f t="shared" si="4"/>
        <v>0.1119982641457945</v>
      </c>
    </row>
    <row r="120" spans="1:8">
      <c r="A120" s="1">
        <v>28764</v>
      </c>
      <c r="B120" s="2">
        <v>9113.1419999999998</v>
      </c>
      <c r="C120">
        <f>'PCE Index'!B139</f>
        <v>35.168999999999997</v>
      </c>
      <c r="D120" s="6">
        <f t="shared" si="3"/>
        <v>27998.897306832725</v>
      </c>
      <c r="E120" s="4">
        <f t="shared" si="5"/>
        <v>4.679208096401672E-2</v>
      </c>
      <c r="F120" s="16">
        <f>Consumption!E93/Assets!B120</f>
        <v>0.1195438777683189</v>
      </c>
      <c r="G120" s="4">
        <f>Consumption!E93/'Pers Income'!B139</f>
        <v>0.55983696136268635</v>
      </c>
      <c r="H120" s="7">
        <f t="shared" si="4"/>
        <v>0.11485744268349388</v>
      </c>
    </row>
    <row r="121" spans="1:8">
      <c r="A121" s="1">
        <v>28856</v>
      </c>
      <c r="B121" s="2">
        <v>9451.9210000000003</v>
      </c>
      <c r="C121">
        <f>'PCE Index'!B140</f>
        <v>35.831000000000003</v>
      </c>
      <c r="D121" s="6">
        <f t="shared" si="3"/>
        <v>28503.222569618487</v>
      </c>
      <c r="E121" s="4">
        <f t="shared" si="5"/>
        <v>5.7408682524209539E-2</v>
      </c>
      <c r="F121" s="16">
        <f>Consumption!E94/Assets!B121</f>
        <v>0.11776191668691829</v>
      </c>
      <c r="G121" s="4">
        <f>Consumption!E94/'Pers Income'!B140</f>
        <v>0.55504398825029688</v>
      </c>
      <c r="H121" s="7">
        <f t="shared" si="4"/>
        <v>0.11912724222956386</v>
      </c>
    </row>
    <row r="122" spans="1:8">
      <c r="A122" s="1">
        <v>28946</v>
      </c>
      <c r="B122" s="2">
        <v>9772.1129999999994</v>
      </c>
      <c r="C122">
        <f>'PCE Index'!B141</f>
        <v>36.81</v>
      </c>
      <c r="D122" s="6">
        <f t="shared" si="3"/>
        <v>28685.040855093725</v>
      </c>
      <c r="E122" s="4">
        <f t="shared" si="5"/>
        <v>4.8115326289222028E-2</v>
      </c>
      <c r="F122" s="16">
        <f>Consumption!E95/Assets!B122</f>
        <v>0.11700830038839437</v>
      </c>
      <c r="G122" s="4">
        <f>Consumption!E95/'Pers Income'!B141</f>
        <v>0.55901641935695734</v>
      </c>
      <c r="H122" s="7">
        <f t="shared" si="4"/>
        <v>0.12316278060784362</v>
      </c>
    </row>
    <row r="123" spans="1:8">
      <c r="A123" s="1">
        <v>29037</v>
      </c>
      <c r="B123" s="2">
        <v>10105.937</v>
      </c>
      <c r="C123">
        <f>'PCE Index'!B142</f>
        <v>37.723999999999997</v>
      </c>
      <c r="D123" s="6">
        <f t="shared" si="3"/>
        <v>28946.206784116213</v>
      </c>
      <c r="E123" s="4">
        <f t="shared" si="5"/>
        <v>4.0570731679548756E-2</v>
      </c>
      <c r="F123" s="16">
        <f>Consumption!E96/Assets!B123</f>
        <v>0.11724510717478909</v>
      </c>
      <c r="G123" s="4">
        <f>Consumption!E96/'Pers Income'!B142</f>
        <v>0.56132442696859863</v>
      </c>
      <c r="H123" s="7">
        <f t="shared" si="4"/>
        <v>0.12737012983452908</v>
      </c>
    </row>
    <row r="124" spans="1:8">
      <c r="A124" s="1">
        <v>29129</v>
      </c>
      <c r="B124" s="2">
        <v>10432.565000000001</v>
      </c>
      <c r="C124">
        <f>'PCE Index'!B143</f>
        <v>38.637</v>
      </c>
      <c r="D124" s="6">
        <f t="shared" si="3"/>
        <v>29175.648041514614</v>
      </c>
      <c r="E124" s="4">
        <f t="shared" si="5"/>
        <v>4.2028467113764525E-2</v>
      </c>
      <c r="F124" s="16">
        <f>Consumption!E97/Assets!B124</f>
        <v>0.11611359878099649</v>
      </c>
      <c r="G124" s="4">
        <f>Consumption!E97/'Pers Income'!B143</f>
        <v>0.55848128733427682</v>
      </c>
      <c r="H124" s="7">
        <f t="shared" si="4"/>
        <v>0.13148678430878444</v>
      </c>
    </row>
    <row r="125" spans="1:8">
      <c r="A125" s="1">
        <v>29221</v>
      </c>
      <c r="B125" s="2">
        <v>10655.493</v>
      </c>
      <c r="C125">
        <f>'PCE Index'!B144</f>
        <v>39.796999999999997</v>
      </c>
      <c r="D125" s="6">
        <f t="shared" si="3"/>
        <v>28930.505556599746</v>
      </c>
      <c r="E125" s="4">
        <f t="shared" si="5"/>
        <v>1.499069047149424E-2</v>
      </c>
      <c r="F125" s="16">
        <f>Consumption!E98/Assets!B125</f>
        <v>0.11669201978735287</v>
      </c>
      <c r="G125" s="4">
        <f>Consumption!E98/'Pers Income'!B144</f>
        <v>0.55709800832727352</v>
      </c>
      <c r="H125" s="7">
        <f t="shared" si="4"/>
        <v>0.13429645631680823</v>
      </c>
    </row>
    <row r="126" spans="1:8">
      <c r="A126" s="1">
        <v>29312</v>
      </c>
      <c r="B126" s="2">
        <v>11017.717000000001</v>
      </c>
      <c r="C126">
        <f>'PCE Index'!B145</f>
        <v>40.771000000000001</v>
      </c>
      <c r="D126" s="6">
        <f t="shared" si="3"/>
        <v>29199.341622329601</v>
      </c>
      <c r="E126" s="4">
        <f t="shared" si="5"/>
        <v>1.7929232516486017E-2</v>
      </c>
      <c r="F126" s="16">
        <f>Consumption!E99/Assets!B126</f>
        <v>0.11188134529140657</v>
      </c>
      <c r="G126" s="4">
        <f>Consumption!E99/'Pers Income'!B145</f>
        <v>0.54316135766875573</v>
      </c>
      <c r="H126" s="7">
        <f t="shared" si="4"/>
        <v>0.13886174481100549</v>
      </c>
    </row>
    <row r="127" spans="1:8">
      <c r="A127" s="1">
        <v>29403</v>
      </c>
      <c r="B127" s="2">
        <v>11449.263000000001</v>
      </c>
      <c r="C127">
        <f>'PCE Index'!B146</f>
        <v>41.723999999999997</v>
      </c>
      <c r="D127" s="6">
        <f t="shared" si="3"/>
        <v>29649.98000373886</v>
      </c>
      <c r="E127" s="4">
        <f t="shared" si="5"/>
        <v>2.4313141437545139E-2</v>
      </c>
      <c r="F127" s="16">
        <f>Consumption!E100/Assets!B127</f>
        <v>0.11104400344371509</v>
      </c>
      <c r="G127" s="4">
        <f>Consumption!E100/'Pers Income'!B146</f>
        <v>0.54135675148137608</v>
      </c>
      <c r="H127" s="7">
        <f t="shared" si="4"/>
        <v>0.14430073280881031</v>
      </c>
    </row>
    <row r="128" spans="1:8">
      <c r="A128" s="1">
        <v>29495</v>
      </c>
      <c r="B128" s="2">
        <v>11820.679</v>
      </c>
      <c r="C128">
        <f>'PCE Index'!B147</f>
        <v>42.756999999999998</v>
      </c>
      <c r="D128" s="6">
        <f t="shared" si="3"/>
        <v>29872.255006384919</v>
      </c>
      <c r="E128" s="4">
        <f t="shared" si="5"/>
        <v>2.3876315065190293E-2</v>
      </c>
      <c r="F128" s="16">
        <f>Consumption!E101/Assets!B128</f>
        <v>0.11156302160532966</v>
      </c>
      <c r="G128" s="4">
        <f>Consumption!E101/'Pers Income'!B147</f>
        <v>0.5394320725661722</v>
      </c>
      <c r="H128" s="7">
        <f t="shared" si="4"/>
        <v>0.1489818726321262</v>
      </c>
    </row>
    <row r="129" spans="1:8">
      <c r="A129" s="1">
        <v>29587</v>
      </c>
      <c r="B129" s="2">
        <v>12028.326999999999</v>
      </c>
      <c r="C129">
        <f>'PCE Index'!B148</f>
        <v>43.866</v>
      </c>
      <c r="D129" s="6">
        <f t="shared" si="3"/>
        <v>29628.522979163816</v>
      </c>
      <c r="E129" s="4">
        <f t="shared" si="5"/>
        <v>2.4127384196534887E-2</v>
      </c>
      <c r="F129" s="16">
        <f>Consumption!E102/Assets!B129</f>
        <v>0.11307540940647857</v>
      </c>
      <c r="G129" s="4">
        <f>Consumption!E102/'Pers Income'!B148</f>
        <v>0.54211543750423508</v>
      </c>
      <c r="H129" s="7">
        <f t="shared" si="4"/>
        <v>0.15159896323143235</v>
      </c>
    </row>
    <row r="130" spans="1:8">
      <c r="A130" s="1">
        <v>29677</v>
      </c>
      <c r="B130" s="2">
        <v>12349.736999999999</v>
      </c>
      <c r="C130">
        <f>'PCE Index'!B149</f>
        <v>44.600999999999999</v>
      </c>
      <c r="D130" s="6">
        <f t="shared" si="3"/>
        <v>29918.920704109772</v>
      </c>
      <c r="E130" s="4">
        <f t="shared" si="5"/>
        <v>2.4643674884432608E-2</v>
      </c>
      <c r="F130" s="16">
        <f>Consumption!E103/Assets!B130</f>
        <v>0.1109825793591124</v>
      </c>
      <c r="G130" s="4">
        <f>Consumption!E103/'Pers Income'!B149</f>
        <v>0.53543362352470858</v>
      </c>
      <c r="H130" s="7">
        <f t="shared" si="4"/>
        <v>0.15564985266703005</v>
      </c>
    </row>
    <row r="131" spans="1:8">
      <c r="A131" s="1">
        <v>29768</v>
      </c>
      <c r="B131" s="2">
        <v>12484.316000000001</v>
      </c>
      <c r="C131">
        <f>'PCE Index'!B150</f>
        <v>45.335999999999999</v>
      </c>
      <c r="D131" s="6">
        <f t="shared" si="3"/>
        <v>29754.616914416805</v>
      </c>
      <c r="E131" s="4">
        <f t="shared" si="5"/>
        <v>3.5290718801412684E-3</v>
      </c>
      <c r="F131" s="16">
        <f>Consumption!E104/Assets!B131</f>
        <v>0.11168114189569268</v>
      </c>
      <c r="G131" s="4">
        <f>Consumption!E104/'Pers Income'!B150</f>
        <v>0.52433472678306647</v>
      </c>
      <c r="H131" s="7">
        <f t="shared" si="4"/>
        <v>0.1573460184657087</v>
      </c>
    </row>
    <row r="132" spans="1:8">
      <c r="A132" s="1">
        <v>29860</v>
      </c>
      <c r="B132" s="2">
        <v>12827.893</v>
      </c>
      <c r="C132">
        <f>'PCE Index'!B151</f>
        <v>46.030999999999999</v>
      </c>
      <c r="D132" s="6">
        <f t="shared" si="3"/>
        <v>30111.870140470557</v>
      </c>
      <c r="E132" s="4">
        <f t="shared" si="5"/>
        <v>8.021327282939375E-3</v>
      </c>
      <c r="F132" s="16">
        <f>Consumption!E105/Assets!B132</f>
        <v>0.10873604366152208</v>
      </c>
      <c r="G132" s="4">
        <f>Consumption!E105/'Pers Income'!B151</f>
        <v>0.51802058087250968</v>
      </c>
      <c r="H132" s="7">
        <f t="shared" si="4"/>
        <v>0.16167628958239566</v>
      </c>
    </row>
    <row r="133" spans="1:8">
      <c r="A133" s="1">
        <v>29952</v>
      </c>
      <c r="B133" s="2">
        <v>12967.735000000001</v>
      </c>
      <c r="C133">
        <f>'PCE Index'!B152</f>
        <v>46.616</v>
      </c>
      <c r="D133" s="6">
        <f t="shared" si="3"/>
        <v>30058.128158143129</v>
      </c>
      <c r="E133" s="4">
        <f t="shared" si="5"/>
        <v>1.4499716347029231E-2</v>
      </c>
      <c r="F133" s="16">
        <f>Consumption!E106/Assets!B133</f>
        <v>0.1095253977146613</v>
      </c>
      <c r="G133" s="4">
        <f>Consumption!E106/'Pers Income'!B152</f>
        <v>0.52066740522469934</v>
      </c>
      <c r="H133" s="7">
        <f t="shared" si="4"/>
        <v>0.16343878757702202</v>
      </c>
    </row>
    <row r="134" spans="1:8">
      <c r="A134" s="1">
        <v>30042</v>
      </c>
      <c r="B134" s="2">
        <v>13123.53</v>
      </c>
      <c r="C134">
        <f>'PCE Index'!B153</f>
        <v>47.064</v>
      </c>
      <c r="D134" s="6">
        <f t="shared" si="3"/>
        <v>30129.688584905667</v>
      </c>
      <c r="E134" s="4">
        <f t="shared" si="5"/>
        <v>7.0446351618206181E-3</v>
      </c>
      <c r="F134" s="16">
        <f>Consumption!E107/Assets!B134</f>
        <v>0.10944626433081139</v>
      </c>
      <c r="G134" s="4">
        <f>Consumption!E107/'Pers Income'!B153</f>
        <v>0.51810073193612094</v>
      </c>
      <c r="H134" s="7">
        <f t="shared" si="4"/>
        <v>0.16540234913272639</v>
      </c>
    </row>
    <row r="135" spans="1:8">
      <c r="A135" s="1">
        <v>30133</v>
      </c>
      <c r="B135" s="2">
        <v>13356.313</v>
      </c>
      <c r="C135">
        <f>'PCE Index'!B154</f>
        <v>47.808</v>
      </c>
      <c r="D135" s="6">
        <f t="shared" si="3"/>
        <v>30186.921274180055</v>
      </c>
      <c r="E135" s="4">
        <f t="shared" si="5"/>
        <v>1.4528984224756998E-2</v>
      </c>
      <c r="F135" s="16">
        <f>Consumption!E108/Assets!B135</f>
        <v>0.10989846773831469</v>
      </c>
      <c r="G135" s="4">
        <f>Consumption!E108/'Pers Income'!B154</f>
        <v>0.52190401218194593</v>
      </c>
      <c r="H135" s="7">
        <f t="shared" si="4"/>
        <v>0.16833622858727584</v>
      </c>
    </row>
    <row r="136" spans="1:8">
      <c r="A136" s="1">
        <v>30225</v>
      </c>
      <c r="B136" s="2">
        <v>13708.846</v>
      </c>
      <c r="C136">
        <f>'PCE Index'!B155</f>
        <v>48.335000000000001</v>
      </c>
      <c r="D136" s="6">
        <f t="shared" si="3"/>
        <v>30645.872100796525</v>
      </c>
      <c r="E136" s="4">
        <f t="shared" si="5"/>
        <v>1.7733935415996157E-2</v>
      </c>
      <c r="F136" s="16">
        <f>Consumption!E109/Assets!B136</f>
        <v>0.11013236757249054</v>
      </c>
      <c r="G136" s="4">
        <f>Consumption!E109/'Pers Income'!B155</f>
        <v>0.52904448020961048</v>
      </c>
      <c r="H136" s="7">
        <f t="shared" si="4"/>
        <v>0.17277937660818235</v>
      </c>
    </row>
    <row r="137" spans="1:8">
      <c r="A137" s="1">
        <v>30317</v>
      </c>
      <c r="B137" s="2">
        <v>14032.861000000001</v>
      </c>
      <c r="C137">
        <f>'PCE Index'!B156</f>
        <v>48.734999999999999</v>
      </c>
      <c r="D137" s="6">
        <f t="shared" si="3"/>
        <v>31112.725900728437</v>
      </c>
      <c r="E137" s="4">
        <f t="shared" si="5"/>
        <v>3.5085276669152968E-2</v>
      </c>
      <c r="F137" s="16">
        <f>Consumption!E110/Assets!B137</f>
        <v>0.10938838487746724</v>
      </c>
      <c r="G137" s="4">
        <f>Consumption!E110/'Pers Income'!B156</f>
        <v>0.53071239479753662</v>
      </c>
      <c r="H137" s="7">
        <f t="shared" si="4"/>
        <v>0.17686309814912757</v>
      </c>
    </row>
    <row r="138" spans="1:8">
      <c r="A138" s="1">
        <v>30407</v>
      </c>
      <c r="B138" s="2">
        <v>14375.438</v>
      </c>
      <c r="C138">
        <f>'PCE Index'!B157</f>
        <v>49.18</v>
      </c>
      <c r="D138" s="6">
        <f t="shared" si="3"/>
        <v>31583.872036925583</v>
      </c>
      <c r="E138" s="4">
        <f t="shared" si="5"/>
        <v>4.8264138141422094E-2</v>
      </c>
      <c r="F138" s="16">
        <f>Consumption!E111/Assets!B138</f>
        <v>0.11014511928842331</v>
      </c>
      <c r="G138" s="4">
        <f>Consumption!E111/'Pers Income'!B157</f>
        <v>0.53818644035919339</v>
      </c>
      <c r="H138" s="7">
        <f t="shared" si="4"/>
        <v>0.18118076577047959</v>
      </c>
    </row>
    <row r="139" spans="1:8">
      <c r="A139" s="1">
        <v>30498</v>
      </c>
      <c r="B139" s="2">
        <v>14585.741</v>
      </c>
      <c r="C139">
        <f>'PCE Index'!B158</f>
        <v>49.826999999999998</v>
      </c>
      <c r="D139" s="6">
        <f t="shared" si="3"/>
        <v>31629.808869327877</v>
      </c>
      <c r="E139" s="4">
        <f t="shared" si="5"/>
        <v>4.779843502563394E-2</v>
      </c>
      <c r="F139" s="16">
        <f>Consumption!E112/Assets!B139</f>
        <v>0.11224133213389707</v>
      </c>
      <c r="G139" s="4">
        <f>Consumption!E112/'Pers Income'!B158</f>
        <v>0.54549201548987636</v>
      </c>
      <c r="H139" s="7">
        <f t="shared" si="4"/>
        <v>0.18383131864989996</v>
      </c>
    </row>
    <row r="140" spans="1:8">
      <c r="A140" s="1">
        <v>30590</v>
      </c>
      <c r="B140" s="2">
        <v>14743.638999999999</v>
      </c>
      <c r="C140">
        <f>'PCE Index'!B159</f>
        <v>50.155999999999999</v>
      </c>
      <c r="D140" s="6">
        <f t="shared" si="3"/>
        <v>31762.494641279212</v>
      </c>
      <c r="E140" s="4">
        <f t="shared" si="5"/>
        <v>3.6436311448733903E-2</v>
      </c>
      <c r="F140" s="16">
        <f>Consumption!E113/Assets!B140</f>
        <v>0.11350576340074524</v>
      </c>
      <c r="G140" s="4">
        <f>Consumption!E113/'Pers Income'!B159</f>
        <v>0.54183262804469379</v>
      </c>
      <c r="H140" s="7">
        <f t="shared" si="4"/>
        <v>0.18582138535629367</v>
      </c>
    </row>
    <row r="141" spans="1:8">
      <c r="A141" s="1">
        <v>30682</v>
      </c>
      <c r="B141" s="2">
        <v>15009.064</v>
      </c>
      <c r="C141">
        <f>'PCE Index'!B160</f>
        <v>50.698</v>
      </c>
      <c r="D141" s="6">
        <f t="shared" ref="D141:D204" si="6">B141/C141*$C$278</f>
        <v>31988.626441437533</v>
      </c>
      <c r="E141" s="4">
        <f t="shared" si="5"/>
        <v>2.8152484726148282E-2</v>
      </c>
      <c r="F141" s="16">
        <f>Consumption!E114/Assets!B141</f>
        <v>0.11381773484786703</v>
      </c>
      <c r="G141" s="4">
        <f>Consumption!E114/'Pers Income'!B160</f>
        <v>0.53737812927060691</v>
      </c>
      <c r="H141" s="7">
        <f t="shared" ref="H141:H204" si="7">B141/$B$238</f>
        <v>0.18916666810556571</v>
      </c>
    </row>
    <row r="142" spans="1:8">
      <c r="A142" s="1">
        <v>30773</v>
      </c>
      <c r="B142" s="2">
        <v>15289.837</v>
      </c>
      <c r="C142">
        <f>'PCE Index'!B161</f>
        <v>51.189</v>
      </c>
      <c r="D142" s="6">
        <f t="shared" si="6"/>
        <v>32274.462629158606</v>
      </c>
      <c r="E142" s="4">
        <f t="shared" si="5"/>
        <v>2.1865292242370892E-2</v>
      </c>
      <c r="F142" s="16">
        <f>Consumption!E115/Assets!B142</f>
        <v>0.11438072666612907</v>
      </c>
      <c r="G142" s="4">
        <f>Consumption!E115/'Pers Income'!B161</f>
        <v>0.53598989436175482</v>
      </c>
      <c r="H142" s="7">
        <f t="shared" si="7"/>
        <v>0.19270538930123812</v>
      </c>
    </row>
    <row r="143" spans="1:8">
      <c r="A143" s="1">
        <v>30864</v>
      </c>
      <c r="B143" s="2">
        <v>15665.41</v>
      </c>
      <c r="C143">
        <f>'PCE Index'!B162</f>
        <v>51.584000000000003</v>
      </c>
      <c r="D143" s="6">
        <f t="shared" si="6"/>
        <v>32814.029181916871</v>
      </c>
      <c r="E143" s="4">
        <f t="shared" si="5"/>
        <v>3.7440008489503025E-2</v>
      </c>
      <c r="F143" s="16">
        <f>Consumption!E116/Assets!B143</f>
        <v>0.11309881664976107</v>
      </c>
      <c r="G143" s="4">
        <f>Consumption!E116/'Pers Income'!B162</f>
        <v>0.53087811029127185</v>
      </c>
      <c r="H143" s="7">
        <f t="shared" si="7"/>
        <v>0.1974389218546613</v>
      </c>
    </row>
    <row r="144" spans="1:8">
      <c r="A144" s="1">
        <v>30956</v>
      </c>
      <c r="B144" s="2">
        <v>15996.588</v>
      </c>
      <c r="C144">
        <f>'PCE Index'!B163</f>
        <v>51.902000000000001</v>
      </c>
      <c r="D144" s="6">
        <f t="shared" si="6"/>
        <v>33302.441651111716</v>
      </c>
      <c r="E144" s="4">
        <f t="shared" si="5"/>
        <v>4.8483188339720519E-2</v>
      </c>
      <c r="F144" s="16">
        <f>Consumption!E117/Assets!B144</f>
        <v>0.11280453473369864</v>
      </c>
      <c r="G144" s="4">
        <f>Consumption!E117/'Pers Income'!B163</f>
        <v>0.53203295668660955</v>
      </c>
      <c r="H144" s="7">
        <f t="shared" si="7"/>
        <v>0.20161292223269053</v>
      </c>
    </row>
    <row r="145" spans="1:8">
      <c r="A145" s="1">
        <v>31048</v>
      </c>
      <c r="B145" s="2">
        <v>16460.201000000001</v>
      </c>
      <c r="C145">
        <f>'PCE Index'!B164</f>
        <v>52.514000000000003</v>
      </c>
      <c r="D145" s="6">
        <f t="shared" si="6"/>
        <v>33868.256816315654</v>
      </c>
      <c r="E145" s="4">
        <f t="shared" ref="E145:E208" si="8">(D145-D141)/D141</f>
        <v>5.8759333675023923E-2</v>
      </c>
      <c r="F145" s="16">
        <f>Consumption!E118/Assets!B145</f>
        <v>0.11287938302414005</v>
      </c>
      <c r="G145" s="4">
        <f>Consumption!E118/'Pers Income'!B164</f>
        <v>0.53771317562490006</v>
      </c>
      <c r="H145" s="7">
        <f t="shared" si="7"/>
        <v>0.20745606651540036</v>
      </c>
    </row>
    <row r="146" spans="1:8">
      <c r="A146" s="1">
        <v>31138</v>
      </c>
      <c r="B146" s="2">
        <v>16852.749</v>
      </c>
      <c r="C146">
        <f>'PCE Index'!B165</f>
        <v>52.94</v>
      </c>
      <c r="D146" s="6">
        <f t="shared" si="6"/>
        <v>34396.925480695128</v>
      </c>
      <c r="E146" s="4">
        <f t="shared" si="8"/>
        <v>6.5762918376802565E-2</v>
      </c>
      <c r="F146" s="16">
        <f>Consumption!E119/Assets!B146</f>
        <v>0.11228735838091855</v>
      </c>
      <c r="G146" s="4">
        <f>Consumption!E119/'Pers Income'!B165</f>
        <v>0.54136781806164636</v>
      </c>
      <c r="H146" s="7">
        <f t="shared" si="7"/>
        <v>0.21240354340213383</v>
      </c>
    </row>
    <row r="147" spans="1:8">
      <c r="A147" s="1">
        <v>31229</v>
      </c>
      <c r="B147" s="2">
        <v>17133.952000000001</v>
      </c>
      <c r="C147">
        <f>'PCE Index'!B166</f>
        <v>53.354999999999997</v>
      </c>
      <c r="D147" s="6">
        <f t="shared" si="6"/>
        <v>34698.861990516358</v>
      </c>
      <c r="E147" s="4">
        <f t="shared" si="8"/>
        <v>5.7439846784745938E-2</v>
      </c>
      <c r="F147" s="16">
        <f>Consumption!E120/Assets!B147</f>
        <v>0.11338835702741938</v>
      </c>
      <c r="G147" s="4">
        <f>Consumption!E120/'Pers Income'!B166</f>
        <v>0.54833461517655335</v>
      </c>
      <c r="H147" s="7">
        <f t="shared" si="7"/>
        <v>0.21594768410080029</v>
      </c>
    </row>
    <row r="148" spans="1:8">
      <c r="A148" s="1">
        <v>31321</v>
      </c>
      <c r="B148" s="2">
        <v>17713.035</v>
      </c>
      <c r="C148">
        <f>'PCE Index'!B167</f>
        <v>53.726999999999997</v>
      </c>
      <c r="D148" s="6">
        <f t="shared" si="6"/>
        <v>35623.222175442519</v>
      </c>
      <c r="E148" s="4">
        <f t="shared" si="8"/>
        <v>6.9687999115624302E-2</v>
      </c>
      <c r="F148" s="16">
        <f>Consumption!E121/Assets!B148</f>
        <v>0.10991831721667122</v>
      </c>
      <c r="G148" s="4">
        <f>Consumption!E121/'Pers Income'!B167</f>
        <v>0.53999887395476787</v>
      </c>
      <c r="H148" s="7">
        <f t="shared" si="7"/>
        <v>0.22324615398983369</v>
      </c>
    </row>
    <row r="149" spans="1:8">
      <c r="A149" s="1">
        <v>31413</v>
      </c>
      <c r="B149" s="2">
        <v>18218</v>
      </c>
      <c r="C149">
        <f>'PCE Index'!B168</f>
        <v>54.107999999999997</v>
      </c>
      <c r="D149" s="6">
        <f t="shared" si="6"/>
        <v>36380.781695867532</v>
      </c>
      <c r="E149" s="4">
        <f t="shared" si="8"/>
        <v>7.4185243521051172E-2</v>
      </c>
      <c r="F149" s="16">
        <f>Consumption!E122/Assets!B149</f>
        <v>0.10869021480586964</v>
      </c>
      <c r="G149" s="4">
        <f>Consumption!E122/'Pers Income'!B168</f>
        <v>0.53989293126982951</v>
      </c>
      <c r="H149" s="7">
        <f t="shared" si="7"/>
        <v>0.22961047801163326</v>
      </c>
    </row>
    <row r="150" spans="1:8">
      <c r="A150" s="1">
        <v>31503</v>
      </c>
      <c r="B150" s="2">
        <v>18645.162</v>
      </c>
      <c r="C150">
        <f>'PCE Index'!B169</f>
        <v>54.051000000000002</v>
      </c>
      <c r="D150" s="6">
        <f t="shared" si="6"/>
        <v>37273.076250652164</v>
      </c>
      <c r="E150" s="4">
        <f t="shared" si="8"/>
        <v>8.3616507282641916E-2</v>
      </c>
      <c r="F150" s="16">
        <f>Consumption!E123/Assets!B150</f>
        <v>0.10686218047698737</v>
      </c>
      <c r="G150" s="4">
        <f>Consumption!E123/'Pers Income'!B169</f>
        <v>0.53722931875529434</v>
      </c>
      <c r="H150" s="7">
        <f t="shared" si="7"/>
        <v>0.23499421228588976</v>
      </c>
    </row>
    <row r="151" spans="1:8">
      <c r="A151" s="1">
        <v>31594</v>
      </c>
      <c r="B151" s="2">
        <v>18893.184000000001</v>
      </c>
      <c r="C151">
        <f>'PCE Index'!B170</f>
        <v>54.335999999999999</v>
      </c>
      <c r="D151" s="6">
        <f t="shared" si="6"/>
        <v>37570.787646643119</v>
      </c>
      <c r="E151" s="4">
        <f t="shared" si="8"/>
        <v>8.2767142533714658E-2</v>
      </c>
      <c r="F151" s="16">
        <f>Consumption!E124/Assets!B151</f>
        <v>0.10811062867963386</v>
      </c>
      <c r="G151" s="4">
        <f>Consumption!E124/'Pers Income'!B170</f>
        <v>0.54364683293169735</v>
      </c>
      <c r="H151" s="7">
        <f t="shared" si="7"/>
        <v>0.23812015640584813</v>
      </c>
    </row>
    <row r="152" spans="1:8">
      <c r="A152" s="1">
        <v>31686</v>
      </c>
      <c r="B152" s="2">
        <v>19523.325000000001</v>
      </c>
      <c r="C152">
        <f>'PCE Index'!B171</f>
        <v>54.664999999999999</v>
      </c>
      <c r="D152" s="6">
        <f t="shared" si="6"/>
        <v>38590.218840208545</v>
      </c>
      <c r="E152" s="4">
        <f t="shared" si="8"/>
        <v>8.3288273310980154E-2</v>
      </c>
      <c r="F152" s="16">
        <f>Consumption!E125/Assets!B152</f>
        <v>0.10558780330706988</v>
      </c>
      <c r="G152" s="4">
        <f>Consumption!E125/'Pers Income'!B171</f>
        <v>0.54264991265690443</v>
      </c>
      <c r="H152" s="7">
        <f t="shared" si="7"/>
        <v>0.24606213555969206</v>
      </c>
    </row>
    <row r="153" spans="1:8">
      <c r="A153" s="1">
        <v>31778</v>
      </c>
      <c r="B153" s="2">
        <v>20141.645</v>
      </c>
      <c r="C153">
        <f>'PCE Index'!B172</f>
        <v>55.179000000000002</v>
      </c>
      <c r="D153" s="6">
        <f t="shared" si="6"/>
        <v>39441.545253447875</v>
      </c>
      <c r="E153" s="4">
        <f t="shared" si="8"/>
        <v>8.4131330194260598E-2</v>
      </c>
      <c r="F153" s="16">
        <f>Consumption!E126/Assets!B153</f>
        <v>0.10313392972619666</v>
      </c>
      <c r="G153" s="4">
        <f>Consumption!E126/'Pers Income'!B172</f>
        <v>0.53871704509530505</v>
      </c>
      <c r="H153" s="7">
        <f t="shared" si="7"/>
        <v>0.25385512879518185</v>
      </c>
    </row>
    <row r="154" spans="1:8">
      <c r="A154" s="1">
        <v>31868</v>
      </c>
      <c r="B154" s="2">
        <v>20512.629000000001</v>
      </c>
      <c r="C154">
        <f>'PCE Index'!B173</f>
        <v>55.710999999999999</v>
      </c>
      <c r="D154" s="6">
        <f t="shared" si="6"/>
        <v>39784.433751108409</v>
      </c>
      <c r="E154" s="4">
        <f t="shared" si="8"/>
        <v>6.7377253317327232E-2</v>
      </c>
      <c r="F154" s="16">
        <f>Consumption!E127/Assets!B154</f>
        <v>0.10362344745441129</v>
      </c>
      <c r="G154" s="4">
        <f>Consumption!E127/'Pers Income'!B173</f>
        <v>0.54258558371595222</v>
      </c>
      <c r="H154" s="7">
        <f t="shared" si="7"/>
        <v>0.25853082390851306</v>
      </c>
    </row>
    <row r="155" spans="1:8">
      <c r="A155" s="1">
        <v>31959</v>
      </c>
      <c r="B155" s="2">
        <v>20993.083999999999</v>
      </c>
      <c r="C155">
        <f>'PCE Index'!B174</f>
        <v>56.238999999999997</v>
      </c>
      <c r="D155" s="6">
        <f t="shared" si="6"/>
        <v>40334.015760735434</v>
      </c>
      <c r="E155" s="4">
        <f t="shared" si="8"/>
        <v>7.3547250062488495E-2</v>
      </c>
      <c r="F155" s="16">
        <f>Consumption!E128/Assets!B155</f>
        <v>0.10331313557042564</v>
      </c>
      <c r="G155" s="4">
        <f>Consumption!E128/'Pers Income'!B174</f>
        <v>0.54377242567425155</v>
      </c>
      <c r="H155" s="7">
        <f t="shared" si="7"/>
        <v>0.26458623625965361</v>
      </c>
    </row>
    <row r="156" spans="1:8">
      <c r="A156" s="1">
        <v>32051</v>
      </c>
      <c r="B156" s="2">
        <v>20976.708999999999</v>
      </c>
      <c r="C156">
        <f>'PCE Index'!B175</f>
        <v>56.725000000000001</v>
      </c>
      <c r="D156" s="6">
        <f t="shared" si="6"/>
        <v>39957.25625152931</v>
      </c>
      <c r="E156" s="4">
        <f t="shared" si="8"/>
        <v>3.542445346011875E-2</v>
      </c>
      <c r="F156" s="16">
        <f>Consumption!E129/Assets!B156</f>
        <v>0.10407163170034602</v>
      </c>
      <c r="G156" s="4">
        <f>Consumption!E129/'Pers Income'!B175</f>
        <v>0.53449975512177439</v>
      </c>
      <c r="H156" s="7">
        <f t="shared" si="7"/>
        <v>0.26437985402354425</v>
      </c>
    </row>
    <row r="157" spans="1:8">
      <c r="A157" s="1">
        <v>32143</v>
      </c>
      <c r="B157" s="2">
        <v>21505.962</v>
      </c>
      <c r="C157">
        <f>'PCE Index'!B176</f>
        <v>57.173000000000002</v>
      </c>
      <c r="D157" s="6">
        <f t="shared" si="6"/>
        <v>40644.3986851136</v>
      </c>
      <c r="E157" s="4">
        <f t="shared" si="8"/>
        <v>3.0497117289302298E-2</v>
      </c>
      <c r="F157" s="16">
        <f>Consumption!E130/Assets!B157</f>
        <v>0.10412659832034793</v>
      </c>
      <c r="G157" s="4">
        <f>Consumption!E130/'Pers Income'!B176</f>
        <v>0.53822861353351703</v>
      </c>
      <c r="H157" s="7">
        <f t="shared" si="7"/>
        <v>0.27105029174003842</v>
      </c>
    </row>
    <row r="158" spans="1:8">
      <c r="A158" s="1">
        <v>32234</v>
      </c>
      <c r="B158" s="2">
        <v>22009.357</v>
      </c>
      <c r="C158">
        <f>'PCE Index'!B177</f>
        <v>57.805</v>
      </c>
      <c r="D158" s="6">
        <f t="shared" si="6"/>
        <v>41140.9920000692</v>
      </c>
      <c r="E158" s="4">
        <f t="shared" si="8"/>
        <v>3.409771413230174E-2</v>
      </c>
      <c r="F158" s="16">
        <f>Consumption!E131/Assets!B158</f>
        <v>0.10360248143550944</v>
      </c>
      <c r="G158" s="4">
        <f>Consumption!E131/'Pers Income'!B177</f>
        <v>0.53844815123806111</v>
      </c>
      <c r="H158" s="7">
        <f t="shared" si="7"/>
        <v>0.27739482827416218</v>
      </c>
    </row>
    <row r="159" spans="1:8">
      <c r="A159" s="1">
        <v>32325</v>
      </c>
      <c r="B159" s="2">
        <v>22406.375</v>
      </c>
      <c r="C159">
        <f>'PCE Index'!B178</f>
        <v>58.517000000000003</v>
      </c>
      <c r="D159" s="6">
        <f t="shared" si="6"/>
        <v>41373.509091375156</v>
      </c>
      <c r="E159" s="4">
        <f t="shared" si="8"/>
        <v>2.5772125860367538E-2</v>
      </c>
      <c r="F159" s="16">
        <f>Consumption!E132/Assets!B159</f>
        <v>0.10376613798528321</v>
      </c>
      <c r="G159" s="4">
        <f>Consumption!E132/'Pers Income'!B178</f>
        <v>0.53741640946056191</v>
      </c>
      <c r="H159" s="7">
        <f t="shared" si="7"/>
        <v>0.28239864278504273</v>
      </c>
    </row>
    <row r="160" spans="1:8">
      <c r="A160" s="1">
        <v>32417</v>
      </c>
      <c r="B160" s="2">
        <v>22998.019</v>
      </c>
      <c r="C160">
        <f>'PCE Index'!B179</f>
        <v>59.107999999999997</v>
      </c>
      <c r="D160" s="6">
        <f t="shared" si="6"/>
        <v>42041.381014211278</v>
      </c>
      <c r="E160" s="4">
        <f t="shared" si="8"/>
        <v>5.215885569225491E-2</v>
      </c>
      <c r="F160" s="16">
        <f>Consumption!E133/Assets!B160</f>
        <v>0.10337644008961526</v>
      </c>
      <c r="G160" s="4">
        <f>Consumption!E133/'Pers Income'!B179</f>
        <v>0.53887228608352478</v>
      </c>
      <c r="H160" s="7">
        <f t="shared" si="7"/>
        <v>0.28985542517897811</v>
      </c>
    </row>
    <row r="161" spans="1:8">
      <c r="A161" s="1">
        <v>32509</v>
      </c>
      <c r="B161" s="2">
        <v>23472.669000000002</v>
      </c>
      <c r="C161">
        <f>'PCE Index'!B180</f>
        <v>59.786999999999999</v>
      </c>
      <c r="D161" s="6">
        <f t="shared" si="6"/>
        <v>42421.744372321744</v>
      </c>
      <c r="E161" s="4">
        <f t="shared" si="8"/>
        <v>4.3729166741470676E-2</v>
      </c>
      <c r="F161" s="16">
        <f>Consumption!E134/Assets!B161</f>
        <v>0.10281338976264975</v>
      </c>
      <c r="G161" s="4">
        <f>Consumption!E134/'Pers Income'!B180</f>
        <v>0.53188919294112935</v>
      </c>
      <c r="H161" s="7">
        <f t="shared" si="7"/>
        <v>0.29583767423969953</v>
      </c>
    </row>
    <row r="162" spans="1:8">
      <c r="A162" s="1">
        <v>32599</v>
      </c>
      <c r="B162" s="2">
        <v>23962.356</v>
      </c>
      <c r="C162">
        <f>'PCE Index'!B181</f>
        <v>60.593000000000004</v>
      </c>
      <c r="D162" s="6">
        <f t="shared" si="6"/>
        <v>42730.686556400906</v>
      </c>
      <c r="E162" s="4">
        <f t="shared" si="8"/>
        <v>3.8640161042520119E-2</v>
      </c>
      <c r="F162" s="16">
        <f>Consumption!E135/Assets!B162</f>
        <v>0.10275546361134105</v>
      </c>
      <c r="G162" s="4">
        <f>Consumption!E135/'Pers Income'!B181</f>
        <v>0.53610296083600484</v>
      </c>
      <c r="H162" s="7">
        <f t="shared" si="7"/>
        <v>0.30200944205977209</v>
      </c>
    </row>
    <row r="163" spans="1:8">
      <c r="A163" s="1">
        <v>32690</v>
      </c>
      <c r="B163" s="2">
        <v>24582.246999999999</v>
      </c>
      <c r="C163">
        <f>'PCE Index'!B182</f>
        <v>60.95</v>
      </c>
      <c r="D163" s="6">
        <f t="shared" si="6"/>
        <v>43579.342950680882</v>
      </c>
      <c r="E163" s="4">
        <f t="shared" si="8"/>
        <v>5.3315126218422736E-2</v>
      </c>
      <c r="F163" s="16">
        <f>Consumption!E136/Assets!B163</f>
        <v>0.1015800549071043</v>
      </c>
      <c r="G163" s="4">
        <f>Consumption!E136/'Pers Income'!B182</f>
        <v>0.53717649255609645</v>
      </c>
      <c r="H163" s="7">
        <f t="shared" si="7"/>
        <v>0.30982223538643305</v>
      </c>
    </row>
    <row r="164" spans="1:8">
      <c r="A164" s="1">
        <v>32782</v>
      </c>
      <c r="B164" s="2">
        <v>25047.636999999999</v>
      </c>
      <c r="C164">
        <f>'PCE Index'!B183</f>
        <v>61.43</v>
      </c>
      <c r="D164" s="6">
        <f t="shared" si="6"/>
        <v>44057.419389939772</v>
      </c>
      <c r="E164" s="4">
        <f t="shared" si="8"/>
        <v>4.7953666770532859E-2</v>
      </c>
      <c r="F164" s="16">
        <f>Consumption!E137/Assets!B164</f>
        <v>0.10016625520403381</v>
      </c>
      <c r="G164" s="4">
        <f>Consumption!E137/'Pers Income'!B183</f>
        <v>0.53114090816905024</v>
      </c>
      <c r="H164" s="7">
        <f t="shared" si="7"/>
        <v>0.31568777608035298</v>
      </c>
    </row>
    <row r="165" spans="1:8">
      <c r="A165" s="1">
        <v>32874</v>
      </c>
      <c r="B165" s="2">
        <v>25250.231</v>
      </c>
      <c r="C165">
        <f>'PCE Index'!B184</f>
        <v>62.32</v>
      </c>
      <c r="D165" s="6">
        <f t="shared" si="6"/>
        <v>43779.492298010271</v>
      </c>
      <c r="E165" s="4">
        <f t="shared" si="8"/>
        <v>3.2005942843180112E-2</v>
      </c>
      <c r="F165" s="16">
        <f>Consumption!E138/Assets!B165</f>
        <v>0.10216240529971125</v>
      </c>
      <c r="G165" s="4">
        <f>Consumption!E138/'Pers Income'!B184</f>
        <v>0.53531826988438413</v>
      </c>
      <c r="H165" s="7">
        <f t="shared" si="7"/>
        <v>0.31824116861423646</v>
      </c>
    </row>
    <row r="166" spans="1:8">
      <c r="A166" s="1">
        <v>32964</v>
      </c>
      <c r="B166" s="2">
        <v>25556.126</v>
      </c>
      <c r="C166">
        <f>'PCE Index'!B185</f>
        <v>62.886000000000003</v>
      </c>
      <c r="D166" s="6">
        <f t="shared" si="6"/>
        <v>43911.053756829817</v>
      </c>
      <c r="E166" s="4">
        <f t="shared" si="8"/>
        <v>2.762340827056279E-2</v>
      </c>
      <c r="F166" s="16">
        <f>Consumption!E139/Assets!B166</f>
        <v>0.10140982766062952</v>
      </c>
      <c r="G166" s="4">
        <f>Consumption!E139/'Pers Income'!B185</f>
        <v>0.52899156116162604</v>
      </c>
      <c r="H166" s="7">
        <f t="shared" si="7"/>
        <v>0.32209651481971285</v>
      </c>
    </row>
    <row r="167" spans="1:8">
      <c r="A167" s="1">
        <v>33055</v>
      </c>
      <c r="B167" s="2">
        <v>25454.47</v>
      </c>
      <c r="C167">
        <f>'PCE Index'!B186</f>
        <v>63.685000000000002</v>
      </c>
      <c r="D167" s="6">
        <f t="shared" si="6"/>
        <v>43187.664166444221</v>
      </c>
      <c r="E167" s="4">
        <f t="shared" si="8"/>
        <v>-8.9877166041701772E-3</v>
      </c>
      <c r="F167" s="16">
        <f>Consumption!E140/Assets!B167</f>
        <v>0.10312931284760593</v>
      </c>
      <c r="G167" s="4">
        <f>Consumption!E140/'Pers Income'!B186</f>
        <v>0.52941315269315614</v>
      </c>
      <c r="H167" s="7">
        <f t="shared" si="7"/>
        <v>0.32081529389794589</v>
      </c>
    </row>
    <row r="168" spans="1:8">
      <c r="A168" s="1">
        <v>33147</v>
      </c>
      <c r="B168" s="2">
        <v>25964.536</v>
      </c>
      <c r="C168">
        <f>'PCE Index'!B187</f>
        <v>64.527000000000001</v>
      </c>
      <c r="D168" s="6">
        <f t="shared" si="6"/>
        <v>43478.234597486327</v>
      </c>
      <c r="E168" s="4">
        <f t="shared" si="8"/>
        <v>-1.3146135213396045E-2</v>
      </c>
      <c r="F168" s="16">
        <f>Consumption!E141/Assets!B168</f>
        <v>0.10124075906202727</v>
      </c>
      <c r="G168" s="4">
        <f>Consumption!E141/'Pers Income'!B187</f>
        <v>0.52799749753811198</v>
      </c>
      <c r="H168" s="7">
        <f t="shared" si="7"/>
        <v>0.32724390834944889</v>
      </c>
    </row>
    <row r="169" spans="1:8">
      <c r="A169" s="1">
        <v>33239</v>
      </c>
      <c r="B169" s="2">
        <v>26578.14</v>
      </c>
      <c r="C169">
        <f>'PCE Index'!B188</f>
        <v>64.866</v>
      </c>
      <c r="D169" s="6">
        <f t="shared" si="6"/>
        <v>44273.135129035247</v>
      </c>
      <c r="E169" s="4">
        <f t="shared" si="8"/>
        <v>1.1275663675236618E-2</v>
      </c>
      <c r="F169" s="16">
        <f>Consumption!E142/Assets!B169</f>
        <v>9.8485773145399441E-2</v>
      </c>
      <c r="G169" s="4">
        <f>Consumption!E142/'Pers Income'!B188</f>
        <v>0.52430364921123496</v>
      </c>
      <c r="H169" s="7">
        <f t="shared" si="7"/>
        <v>0.33497746350093915</v>
      </c>
    </row>
    <row r="170" spans="1:8">
      <c r="A170" s="1">
        <v>33329</v>
      </c>
      <c r="B170" s="2">
        <v>26691.042000000001</v>
      </c>
      <c r="C170">
        <f>'PCE Index'!B189</f>
        <v>65.221000000000004</v>
      </c>
      <c r="D170" s="6">
        <f t="shared" si="6"/>
        <v>44219.200413731778</v>
      </c>
      <c r="E170" s="4">
        <f t="shared" si="8"/>
        <v>7.017519064981056E-3</v>
      </c>
      <c r="F170" s="16">
        <f>Consumption!E143/Assets!B170</f>
        <v>9.9104536021236381E-2</v>
      </c>
      <c r="G170" s="4">
        <f>Consumption!E143/'Pers Income'!B189</f>
        <v>0.52337834107029535</v>
      </c>
      <c r="H170" s="7">
        <f t="shared" si="7"/>
        <v>0.3364004233312427</v>
      </c>
    </row>
    <row r="171" spans="1:8">
      <c r="A171" s="1">
        <v>33420</v>
      </c>
      <c r="B171" s="2">
        <v>26996.088</v>
      </c>
      <c r="C171">
        <f>'PCE Index'!B190</f>
        <v>65.664000000000001</v>
      </c>
      <c r="D171" s="6">
        <f t="shared" si="6"/>
        <v>44422.839007309944</v>
      </c>
      <c r="E171" s="4">
        <f t="shared" si="8"/>
        <v>2.8600177034474195E-2</v>
      </c>
      <c r="F171" s="16">
        <f>Consumption!E144/Assets!B171</f>
        <v>9.897606892771528E-2</v>
      </c>
      <c r="G171" s="4">
        <f>Consumption!E144/'Pers Income'!B190</f>
        <v>0.52319005540100949</v>
      </c>
      <c r="H171" s="7">
        <f t="shared" si="7"/>
        <v>0.34024506916917974</v>
      </c>
    </row>
    <row r="172" spans="1:8">
      <c r="A172" s="1">
        <v>33512</v>
      </c>
      <c r="B172" s="2">
        <v>27642.077000000001</v>
      </c>
      <c r="C172">
        <f>'PCE Index'!B191</f>
        <v>66.14</v>
      </c>
      <c r="D172" s="6">
        <f t="shared" si="6"/>
        <v>45158.477532567289</v>
      </c>
      <c r="E172" s="4">
        <f t="shared" si="8"/>
        <v>3.8645610858774472E-2</v>
      </c>
      <c r="F172" s="16">
        <f>Consumption!E145/Assets!B172</f>
        <v>9.6773890519635461E-2</v>
      </c>
      <c r="G172" s="4">
        <f>Consumption!E145/'Pers Income'!B191</f>
        <v>0.51581545579683652</v>
      </c>
      <c r="H172" s="7">
        <f t="shared" si="7"/>
        <v>0.34838678851709154</v>
      </c>
    </row>
    <row r="173" spans="1:8">
      <c r="A173" s="1">
        <v>33604</v>
      </c>
      <c r="B173" s="2">
        <v>27760.74</v>
      </c>
      <c r="C173">
        <f>'PCE Index'!B192</f>
        <v>66.555000000000007</v>
      </c>
      <c r="D173" s="6">
        <f t="shared" si="6"/>
        <v>45069.543662835255</v>
      </c>
      <c r="E173" s="4">
        <f t="shared" si="8"/>
        <v>1.7988528065131452E-2</v>
      </c>
      <c r="F173" s="16">
        <f>Consumption!E146/Assets!B173</f>
        <v>9.9155245861601654E-2</v>
      </c>
      <c r="G173" s="4">
        <f>Consumption!E146/'Pers Income'!B192</f>
        <v>0.5195761505100962</v>
      </c>
      <c r="H173" s="7">
        <f t="shared" si="7"/>
        <v>0.34988235708401955</v>
      </c>
    </row>
    <row r="174" spans="1:8">
      <c r="A174" s="1">
        <v>33695</v>
      </c>
      <c r="B174" s="2">
        <v>27881.949000000001</v>
      </c>
      <c r="C174">
        <f>'PCE Index'!B193</f>
        <v>66.998000000000005</v>
      </c>
      <c r="D174" s="6">
        <f t="shared" si="6"/>
        <v>44967.01921472283</v>
      </c>
      <c r="E174" s="4">
        <f t="shared" si="8"/>
        <v>1.691163101083178E-2</v>
      </c>
      <c r="F174" s="16">
        <f>Consumption!E147/Assets!B174</f>
        <v>9.9750941609808796E-2</v>
      </c>
      <c r="G174" s="4">
        <f>Consumption!E147/'Pers Income'!B193</f>
        <v>0.51558253010615052</v>
      </c>
      <c r="H174" s="7">
        <f t="shared" si="7"/>
        <v>0.35141001415007023</v>
      </c>
    </row>
    <row r="175" spans="1:8">
      <c r="A175" s="1">
        <v>33786</v>
      </c>
      <c r="B175" s="2">
        <v>28285.955000000002</v>
      </c>
      <c r="C175">
        <f>'PCE Index'!B194</f>
        <v>67.424999999999997</v>
      </c>
      <c r="D175" s="6">
        <f t="shared" si="6"/>
        <v>45329.684978272162</v>
      </c>
      <c r="E175" s="4">
        <f t="shared" si="8"/>
        <v>2.0413958027603627E-2</v>
      </c>
      <c r="F175" s="16">
        <f>Consumption!E148/Assets!B175</f>
        <v>0.10012279946001469</v>
      </c>
      <c r="G175" s="4">
        <f>Consumption!E148/'Pers Income'!B194</f>
        <v>0.51904835389438064</v>
      </c>
      <c r="H175" s="7">
        <f t="shared" si="7"/>
        <v>0.35650190188635128</v>
      </c>
    </row>
    <row r="176" spans="1:8">
      <c r="A176" s="1">
        <v>33878</v>
      </c>
      <c r="B176" s="2">
        <v>28982.756000000001</v>
      </c>
      <c r="C176">
        <f>'PCE Index'!B195</f>
        <v>67.894999999999996</v>
      </c>
      <c r="D176" s="6">
        <f t="shared" si="6"/>
        <v>46124.82143474483</v>
      </c>
      <c r="E176" s="4">
        <f t="shared" si="8"/>
        <v>2.1398947771891455E-2</v>
      </c>
      <c r="F176" s="16">
        <f>Consumption!E149/Assets!B176</f>
        <v>9.9670818054708107E-2</v>
      </c>
      <c r="G176" s="4">
        <f>Consumption!E149/'Pers Income'!B195</f>
        <v>0.52190409669968807</v>
      </c>
      <c r="H176" s="7">
        <f t="shared" si="7"/>
        <v>0.36528403003922122</v>
      </c>
    </row>
    <row r="177" spans="1:8">
      <c r="A177" s="1">
        <v>33970</v>
      </c>
      <c r="B177" s="2">
        <v>29309.894</v>
      </c>
      <c r="C177">
        <f>'PCE Index'!B196</f>
        <v>68.299000000000007</v>
      </c>
      <c r="D177" s="6">
        <f t="shared" si="6"/>
        <v>46369.532006149428</v>
      </c>
      <c r="E177" s="4">
        <f t="shared" si="8"/>
        <v>2.8844053825780248E-2</v>
      </c>
      <c r="F177" s="16">
        <f>Consumption!E150/Assets!B177</f>
        <v>9.9377261480372472E-2</v>
      </c>
      <c r="G177" s="4">
        <f>Consumption!E150/'Pers Income'!B196</f>
        <v>0.52380846193395747</v>
      </c>
      <c r="H177" s="7">
        <f t="shared" si="7"/>
        <v>0.36940711229609735</v>
      </c>
    </row>
    <row r="178" spans="1:8">
      <c r="A178" s="1">
        <v>34060</v>
      </c>
      <c r="B178" s="2">
        <v>29645.115000000002</v>
      </c>
      <c r="C178">
        <f>'PCE Index'!B197</f>
        <v>68.757999999999996</v>
      </c>
      <c r="D178" s="6">
        <f t="shared" si="6"/>
        <v>46586.782134151668</v>
      </c>
      <c r="E178" s="4">
        <f t="shared" si="8"/>
        <v>3.6021131658611372E-2</v>
      </c>
      <c r="F178" s="16">
        <f>Consumption!E151/Assets!B178</f>
        <v>0.10007655561464343</v>
      </c>
      <c r="G178" s="4">
        <f>Consumption!E151/'Pers Income'!B197</f>
        <v>0.52641505115226339</v>
      </c>
      <c r="H178" s="7">
        <f t="shared" si="7"/>
        <v>0.3736320686057657</v>
      </c>
    </row>
    <row r="179" spans="1:8">
      <c r="A179" s="1">
        <v>34151</v>
      </c>
      <c r="B179" s="2">
        <v>30102.037</v>
      </c>
      <c r="C179">
        <f>'PCE Index'!B198</f>
        <v>69.057000000000002</v>
      </c>
      <c r="D179" s="6">
        <f t="shared" si="6"/>
        <v>47100.008716335782</v>
      </c>
      <c r="E179" s="4">
        <f t="shared" si="8"/>
        <v>3.9054401964456358E-2</v>
      </c>
      <c r="F179" s="16">
        <f>Consumption!E152/Assets!B179</f>
        <v>0.10005972906971933</v>
      </c>
      <c r="G179" s="4">
        <f>Consumption!E152/'Pers Income'!B198</f>
        <v>0.53050567390064429</v>
      </c>
      <c r="H179" s="7">
        <f t="shared" si="7"/>
        <v>0.3793908829011895</v>
      </c>
    </row>
    <row r="180" spans="1:8">
      <c r="A180" s="1">
        <v>34243</v>
      </c>
      <c r="B180" s="2">
        <v>30648.113000000001</v>
      </c>
      <c r="C180">
        <f>'PCE Index'!B199</f>
        <v>69.454999999999998</v>
      </c>
      <c r="D180" s="6">
        <f t="shared" si="6"/>
        <v>47679.647338218994</v>
      </c>
      <c r="E180" s="4">
        <f t="shared" si="8"/>
        <v>3.3709093176086474E-2</v>
      </c>
      <c r="F180" s="16">
        <f>Consumption!E153/Assets!B180</f>
        <v>9.9889434193441748E-2</v>
      </c>
      <c r="G180" s="4">
        <f>Consumption!E153/'Pers Income'!B199</f>
        <v>0.53171198331177083</v>
      </c>
      <c r="H180" s="7">
        <f t="shared" si="7"/>
        <v>0.38627334921970313</v>
      </c>
    </row>
    <row r="181" spans="1:8">
      <c r="A181" s="1">
        <v>34335</v>
      </c>
      <c r="B181" s="2">
        <v>30874.564999999999</v>
      </c>
      <c r="C181">
        <f>'PCE Index'!B200</f>
        <v>69.703999999999994</v>
      </c>
      <c r="D181" s="6">
        <f t="shared" si="6"/>
        <v>47860.359482669577</v>
      </c>
      <c r="E181" s="4">
        <f t="shared" si="8"/>
        <v>3.2151014082316791E-2</v>
      </c>
      <c r="F181" s="16">
        <f>Consumption!E154/Assets!B181</f>
        <v>0.10063180917150845</v>
      </c>
      <c r="G181" s="4">
        <f>Consumption!E154/'Pers Income'!B200</f>
        <v>0.53495146439024088</v>
      </c>
      <c r="H181" s="7">
        <f t="shared" si="7"/>
        <v>0.38912743594528715</v>
      </c>
    </row>
    <row r="182" spans="1:8">
      <c r="A182" s="1">
        <v>34425</v>
      </c>
      <c r="B182" s="2">
        <v>31152.116999999998</v>
      </c>
      <c r="C182">
        <f>'PCE Index'!B201</f>
        <v>70.093000000000004</v>
      </c>
      <c r="D182" s="6">
        <f t="shared" si="6"/>
        <v>48022.60633849314</v>
      </c>
      <c r="E182" s="4">
        <f t="shared" si="8"/>
        <v>3.082042026871187E-2</v>
      </c>
      <c r="F182" s="16">
        <f>Consumption!E155/Assets!B182</f>
        <v>0.10102622132122409</v>
      </c>
      <c r="G182" s="4">
        <f>Consumption!E155/'Pers Income'!B201</f>
        <v>0.53227029705923035</v>
      </c>
      <c r="H182" s="7">
        <f t="shared" si="7"/>
        <v>0.39262556128248577</v>
      </c>
    </row>
    <row r="183" spans="1:8">
      <c r="A183" s="1">
        <v>34516</v>
      </c>
      <c r="B183" s="2">
        <v>31600.489000000001</v>
      </c>
      <c r="C183">
        <f>'PCE Index'!B202</f>
        <v>70.596000000000004</v>
      </c>
      <c r="D183" s="6">
        <f t="shared" si="6"/>
        <v>48366.706859142163</v>
      </c>
      <c r="E183" s="4">
        <f t="shared" si="8"/>
        <v>2.6893798479639127E-2</v>
      </c>
      <c r="F183" s="16">
        <f>Consumption!E156/Assets!B183</f>
        <v>0.10126246253130239</v>
      </c>
      <c r="G183" s="4">
        <f>Consumption!E156/'Pers Income'!B202</f>
        <v>0.53525320908102147</v>
      </c>
      <c r="H183" s="7">
        <f t="shared" si="7"/>
        <v>0.39827661569279604</v>
      </c>
    </row>
    <row r="184" spans="1:8">
      <c r="A184" s="1">
        <v>34608</v>
      </c>
      <c r="B184" s="2">
        <v>31992.218000000001</v>
      </c>
      <c r="C184">
        <f>'PCE Index'!B203</f>
        <v>70.927000000000007</v>
      </c>
      <c r="D184" s="6">
        <f t="shared" si="6"/>
        <v>48737.760504969898</v>
      </c>
      <c r="E184" s="4">
        <f t="shared" si="8"/>
        <v>2.2192134921743482E-2</v>
      </c>
      <c r="F184" s="16">
        <f>Consumption!E157/Assets!B184</f>
        <v>0.10172886418815974</v>
      </c>
      <c r="G184" s="4">
        <f>Consumption!E157/'Pers Income'!B203</f>
        <v>0.5344608493418207</v>
      </c>
      <c r="H184" s="7">
        <f t="shared" si="7"/>
        <v>0.40321377031685024</v>
      </c>
    </row>
    <row r="185" spans="1:8">
      <c r="A185" s="1">
        <v>34700</v>
      </c>
      <c r="B185" s="2">
        <v>32574.084999999999</v>
      </c>
      <c r="C185">
        <f>'PCE Index'!B204</f>
        <v>71.274000000000001</v>
      </c>
      <c r="D185" s="6">
        <f t="shared" si="6"/>
        <v>49382.594388135927</v>
      </c>
      <c r="E185" s="4">
        <f t="shared" si="8"/>
        <v>3.1805755784545607E-2</v>
      </c>
      <c r="F185" s="16">
        <f>Consumption!E158/Assets!B185</f>
        <v>0.10023166166192131</v>
      </c>
      <c r="G185" s="4">
        <f>Consumption!E158/'Pers Income'!B204</f>
        <v>0.52820579938653933</v>
      </c>
      <c r="H185" s="7">
        <f t="shared" si="7"/>
        <v>0.41054732833689606</v>
      </c>
    </row>
    <row r="186" spans="1:8">
      <c r="A186" s="1">
        <v>34790</v>
      </c>
      <c r="B186" s="2">
        <v>33197.025000000001</v>
      </c>
      <c r="C186">
        <f>'PCE Index'!B205</f>
        <v>71.688999999999993</v>
      </c>
      <c r="D186" s="6">
        <f t="shared" si="6"/>
        <v>50035.639293336506</v>
      </c>
      <c r="E186" s="4">
        <f t="shared" si="8"/>
        <v>4.1918444422909068E-2</v>
      </c>
      <c r="F186" s="16">
        <f>Consumption!E159/Assets!B186</f>
        <v>9.9715381122254185E-2</v>
      </c>
      <c r="G186" s="4">
        <f>Consumption!E159/'Pers Income'!B205</f>
        <v>0.52957878519788903</v>
      </c>
      <c r="H186" s="7">
        <f t="shared" si="7"/>
        <v>0.41839854972083323</v>
      </c>
    </row>
    <row r="187" spans="1:8">
      <c r="A187" s="1">
        <v>34881</v>
      </c>
      <c r="B187" s="2">
        <v>33942.891000000003</v>
      </c>
      <c r="C187">
        <f>'PCE Index'!B206</f>
        <v>71.980999999999995</v>
      </c>
      <c r="D187" s="6">
        <f t="shared" si="6"/>
        <v>50952.296555090943</v>
      </c>
      <c r="E187" s="4">
        <f t="shared" si="8"/>
        <v>5.345804715377387E-2</v>
      </c>
      <c r="F187" s="16">
        <f>Consumption!E160/Assets!B187</f>
        <v>9.8724403488985854E-2</v>
      </c>
      <c r="G187" s="4">
        <f>Consumption!E160/'Pers Income'!B206</f>
        <v>0.52944412915414285</v>
      </c>
      <c r="H187" s="7">
        <f t="shared" si="7"/>
        <v>0.42779906837231113</v>
      </c>
    </row>
    <row r="188" spans="1:8">
      <c r="A188" s="1">
        <v>34973</v>
      </c>
      <c r="B188" s="2">
        <v>34686</v>
      </c>
      <c r="C188">
        <f>'PCE Index'!B207</f>
        <v>72.298000000000002</v>
      </c>
      <c r="D188" s="6">
        <f t="shared" si="6"/>
        <v>51839.493098011015</v>
      </c>
      <c r="E188" s="4">
        <f t="shared" si="8"/>
        <v>6.3641262152880962E-2</v>
      </c>
      <c r="F188" s="16">
        <f>Consumption!E161/Assets!B188</f>
        <v>9.7732101328105475E-2</v>
      </c>
      <c r="G188" s="4">
        <f>Consumption!E161/'Pers Income'!B207</f>
        <v>0.52932263633699705</v>
      </c>
      <c r="H188" s="7">
        <f t="shared" si="7"/>
        <v>0.43716483918715066</v>
      </c>
    </row>
    <row r="189" spans="1:8">
      <c r="A189" s="1">
        <v>35065</v>
      </c>
      <c r="B189" s="2">
        <v>35390.353000000003</v>
      </c>
      <c r="C189">
        <f>'PCE Index'!B208</f>
        <v>72.7</v>
      </c>
      <c r="D189" s="6">
        <f t="shared" si="6"/>
        <v>52599.703196093542</v>
      </c>
      <c r="E189" s="4">
        <f t="shared" si="8"/>
        <v>6.5146613858961588E-2</v>
      </c>
      <c r="F189" s="16">
        <f>Consumption!E162/Assets!B189</f>
        <v>9.7316096281944403E-2</v>
      </c>
      <c r="G189" s="4">
        <f>Consumption!E162/'Pers Income'!B208</f>
        <v>0.52815051146571101</v>
      </c>
      <c r="H189" s="7">
        <f t="shared" si="7"/>
        <v>0.44604214893678995</v>
      </c>
    </row>
    <row r="190" spans="1:8">
      <c r="A190" s="1">
        <v>35156</v>
      </c>
      <c r="B190" s="2">
        <v>35924.637999999999</v>
      </c>
      <c r="C190">
        <f>'PCE Index'!B209</f>
        <v>73.186999999999998</v>
      </c>
      <c r="D190" s="6">
        <f t="shared" si="6"/>
        <v>53038.503903370824</v>
      </c>
      <c r="E190" s="4">
        <f t="shared" si="8"/>
        <v>6.0014514702807525E-2</v>
      </c>
      <c r="F190" s="16">
        <f>Consumption!E163/Assets!B190</f>
        <v>9.7800688578499634E-2</v>
      </c>
      <c r="G190" s="4">
        <f>Consumption!E163/'Pers Income'!B209</f>
        <v>0.52835123299597231</v>
      </c>
      <c r="H190" s="7">
        <f t="shared" si="7"/>
        <v>0.4527760074418094</v>
      </c>
    </row>
    <row r="191" spans="1:8">
      <c r="A191" s="1">
        <v>35247</v>
      </c>
      <c r="B191" s="2">
        <v>36316.991000000002</v>
      </c>
      <c r="C191">
        <f>'PCE Index'!B210</f>
        <v>73.498999999999995</v>
      </c>
      <c r="D191" s="6">
        <f t="shared" si="6"/>
        <v>53390.161927808549</v>
      </c>
      <c r="E191" s="4">
        <f t="shared" si="8"/>
        <v>4.7846035165102378E-2</v>
      </c>
      <c r="F191" s="16">
        <f>Consumption!E164/Assets!B191</f>
        <v>9.793077295418004E-2</v>
      </c>
      <c r="G191" s="4">
        <f>Consumption!E164/'Pers Income'!B210</f>
        <v>0.5287880957255533</v>
      </c>
      <c r="H191" s="7">
        <f t="shared" si="7"/>
        <v>0.45772102664695263</v>
      </c>
    </row>
    <row r="192" spans="1:8">
      <c r="A192" s="1">
        <v>35339</v>
      </c>
      <c r="B192" s="2">
        <v>37179.391000000003</v>
      </c>
      <c r="C192">
        <f>'PCE Index'!B211</f>
        <v>73.998999999999995</v>
      </c>
      <c r="D192" s="6">
        <f t="shared" si="6"/>
        <v>54288.673581156516</v>
      </c>
      <c r="E192" s="4">
        <f t="shared" si="8"/>
        <v>4.7245455863446154E-2</v>
      </c>
      <c r="F192" s="16">
        <f>Consumption!E165/Assets!B192</f>
        <v>9.6997841268208679E-2</v>
      </c>
      <c r="G192" s="4">
        <f>Consumption!E165/'Pers Income'!B211</f>
        <v>0.52898326555879505</v>
      </c>
      <c r="H192" s="7">
        <f t="shared" si="7"/>
        <v>0.46859028102379052</v>
      </c>
    </row>
    <row r="193" spans="1:8">
      <c r="A193" s="1">
        <v>35431</v>
      </c>
      <c r="B193" s="2">
        <v>37616.462</v>
      </c>
      <c r="C193">
        <f>'PCE Index'!B212</f>
        <v>74.325999999999993</v>
      </c>
      <c r="D193" s="6">
        <f t="shared" si="6"/>
        <v>54685.223905820312</v>
      </c>
      <c r="E193" s="4">
        <f t="shared" si="8"/>
        <v>3.9648906419716398E-2</v>
      </c>
      <c r="F193" s="16">
        <f>Consumption!E166/Assets!B193</f>
        <v>9.7527141175584253E-2</v>
      </c>
      <c r="G193" s="4">
        <f>Consumption!E166/'Pers Income'!B212</f>
        <v>0.52866951918881233</v>
      </c>
      <c r="H193" s="7">
        <f t="shared" si="7"/>
        <v>0.47409890333332072</v>
      </c>
    </row>
    <row r="194" spans="1:8">
      <c r="A194" s="1">
        <v>35521</v>
      </c>
      <c r="B194" s="2">
        <v>39023.588000000003</v>
      </c>
      <c r="C194">
        <f>'PCE Index'!B213</f>
        <v>74.512</v>
      </c>
      <c r="D194" s="6">
        <f t="shared" si="6"/>
        <v>56589.230333047031</v>
      </c>
      <c r="E194" s="4">
        <f t="shared" si="8"/>
        <v>6.694620263318822E-2</v>
      </c>
      <c r="F194" s="16">
        <f>Consumption!E167/Assets!B194</f>
        <v>9.442251525752407E-2</v>
      </c>
      <c r="G194" s="4">
        <f>Consumption!E167/'Pers Income'!B213</f>
        <v>0.52471675252440753</v>
      </c>
      <c r="H194" s="7">
        <f t="shared" si="7"/>
        <v>0.49183360930997011</v>
      </c>
    </row>
    <row r="195" spans="1:8">
      <c r="A195" s="1">
        <v>35612</v>
      </c>
      <c r="B195" s="2">
        <v>40211.760999999999</v>
      </c>
      <c r="C195">
        <f>'PCE Index'!B214</f>
        <v>74.709000000000003</v>
      </c>
      <c r="D195" s="6">
        <f t="shared" si="6"/>
        <v>58158.47086123492</v>
      </c>
      <c r="E195" s="4">
        <f t="shared" si="8"/>
        <v>8.9310628798501032E-2</v>
      </c>
      <c r="F195" s="16">
        <f>Consumption!E168/Assets!B195</f>
        <v>9.3710386537577073E-2</v>
      </c>
      <c r="G195" s="4">
        <f>Consumption!E168/'Pers Income'!B214</f>
        <v>0.52811406290832708</v>
      </c>
      <c r="H195" s="7">
        <f t="shared" si="7"/>
        <v>0.5068087421725519</v>
      </c>
    </row>
    <row r="196" spans="1:8">
      <c r="A196" s="1">
        <v>35704</v>
      </c>
      <c r="B196" s="2">
        <v>40786.061000000002</v>
      </c>
      <c r="C196">
        <f>'PCE Index'!B215</f>
        <v>74.942999999999998</v>
      </c>
      <c r="D196" s="6">
        <f t="shared" si="6"/>
        <v>58804.897898029179</v>
      </c>
      <c r="E196" s="4">
        <f t="shared" si="8"/>
        <v>8.3189070923262262E-2</v>
      </c>
      <c r="F196" s="16">
        <f>Consumption!E169/Assets!B196</f>
        <v>9.3719820929344791E-2</v>
      </c>
      <c r="G196" s="4">
        <f>Consumption!E169/'Pers Income'!B215</f>
        <v>0.52556741674480933</v>
      </c>
      <c r="H196" s="7">
        <f t="shared" si="7"/>
        <v>0.51404692954339848</v>
      </c>
    </row>
    <row r="197" spans="1:8">
      <c r="A197" s="1">
        <v>35796</v>
      </c>
      <c r="B197" s="2">
        <v>42539.794999999998</v>
      </c>
      <c r="C197">
        <f>'PCE Index'!B216</f>
        <v>74.948999999999998</v>
      </c>
      <c r="D197" s="6">
        <f t="shared" si="6"/>
        <v>61328.502439525553</v>
      </c>
      <c r="E197" s="4">
        <f t="shared" si="8"/>
        <v>0.12148214927576034</v>
      </c>
      <c r="F197" s="16">
        <f>Consumption!E170/Assets!B197</f>
        <v>9.0734389607033436E-2</v>
      </c>
      <c r="G197" s="4">
        <f>Consumption!E170/'Pers Income'!B216</f>
        <v>0.51917286485823888</v>
      </c>
      <c r="H197" s="7">
        <f t="shared" si="7"/>
        <v>0.53615010783109485</v>
      </c>
    </row>
    <row r="198" spans="1:8">
      <c r="A198" s="1">
        <v>35886</v>
      </c>
      <c r="B198" s="2">
        <v>43238.125</v>
      </c>
      <c r="C198">
        <f>'PCE Index'!B217</f>
        <v>75.084000000000003</v>
      </c>
      <c r="D198" s="6">
        <f t="shared" si="6"/>
        <v>62223.18846225561</v>
      </c>
      <c r="E198" s="4">
        <f t="shared" si="8"/>
        <v>9.9558840013387745E-2</v>
      </c>
      <c r="F198" s="16">
        <f>Consumption!E171/Assets!B198</f>
        <v>9.1157506637178795E-2</v>
      </c>
      <c r="G198" s="4">
        <f>Consumption!E171/'Pers Income'!B217</f>
        <v>0.52128713641693381</v>
      </c>
      <c r="H198" s="7">
        <f t="shared" si="7"/>
        <v>0.54495150672833181</v>
      </c>
    </row>
    <row r="199" spans="1:8">
      <c r="A199" s="1">
        <v>35977</v>
      </c>
      <c r="B199" s="2">
        <v>42565.944000000003</v>
      </c>
      <c r="C199">
        <f>'PCE Index'!B218</f>
        <v>75.316999999999993</v>
      </c>
      <c r="D199" s="6">
        <f t="shared" si="6"/>
        <v>61066.364580214315</v>
      </c>
      <c r="E199" s="4">
        <f t="shared" si="8"/>
        <v>4.999948719280424E-2</v>
      </c>
      <c r="F199" s="16">
        <f>Consumption!E172/Assets!B199</f>
        <v>9.4289079238244228E-2</v>
      </c>
      <c r="G199" s="4">
        <f>Consumption!E172/'Pers Income'!B218</f>
        <v>0.52339928014787751</v>
      </c>
      <c r="H199" s="7">
        <f t="shared" si="7"/>
        <v>0.5364796766306078</v>
      </c>
    </row>
    <row r="200" spans="1:8">
      <c r="A200" s="1">
        <v>36069</v>
      </c>
      <c r="B200" s="2">
        <v>44910.663</v>
      </c>
      <c r="C200">
        <f>'PCE Index'!B219</f>
        <v>75.515000000000001</v>
      </c>
      <c r="D200" s="6">
        <f t="shared" si="6"/>
        <v>64261.232317764683</v>
      </c>
      <c r="E200" s="4">
        <f t="shared" si="8"/>
        <v>9.2787074117483853E-2</v>
      </c>
      <c r="F200" s="16">
        <f>Consumption!E173/Assets!B200</f>
        <v>9.1384229472037268E-2</v>
      </c>
      <c r="G200" s="4">
        <f>Consumption!E173/'Pers Income'!B219</f>
        <v>0.52868577365491143</v>
      </c>
      <c r="H200" s="7">
        <f t="shared" si="7"/>
        <v>0.5660313316088138</v>
      </c>
    </row>
    <row r="201" spans="1:8">
      <c r="A201" s="1">
        <v>36161</v>
      </c>
      <c r="B201" s="2">
        <v>45517.095000000001</v>
      </c>
      <c r="C201">
        <f>'PCE Index'!B220</f>
        <v>75.712999999999994</v>
      </c>
      <c r="D201" s="6">
        <f t="shared" si="6"/>
        <v>64958.635226975559</v>
      </c>
      <c r="E201" s="4">
        <f t="shared" si="8"/>
        <v>5.919160982333762E-2</v>
      </c>
      <c r="F201" s="16">
        <f>Consumption!E174/Assets!B201</f>
        <v>9.1264860671212297E-2</v>
      </c>
      <c r="G201" s="4">
        <f>Consumption!E174/'Pers Income'!B220</f>
        <v>0.52912549304326062</v>
      </c>
      <c r="H201" s="7">
        <f t="shared" si="7"/>
        <v>0.57367449449176211</v>
      </c>
    </row>
    <row r="202" spans="1:8">
      <c r="A202" s="1">
        <v>36251</v>
      </c>
      <c r="B202" s="2">
        <v>46820.430999999997</v>
      </c>
      <c r="C202">
        <f>'PCE Index'!B221</f>
        <v>76.126999999999995</v>
      </c>
      <c r="D202" s="6">
        <f t="shared" si="6"/>
        <v>66455.281443009706</v>
      </c>
      <c r="E202" s="4">
        <f t="shared" si="8"/>
        <v>6.8014723856866813E-2</v>
      </c>
      <c r="F202" s="16">
        <f>Consumption!E175/Assets!B202</f>
        <v>9.084051362107283E-2</v>
      </c>
      <c r="G202" s="4">
        <f>Consumption!E175/'Pers Income'!B221</f>
        <v>0.53699105413037074</v>
      </c>
      <c r="H202" s="7">
        <f t="shared" si="7"/>
        <v>0.59010108368759961</v>
      </c>
    </row>
    <row r="203" spans="1:8">
      <c r="A203" s="1">
        <v>36342</v>
      </c>
      <c r="B203" s="2">
        <v>46915.733999999997</v>
      </c>
      <c r="C203">
        <f>'PCE Index'!B222</f>
        <v>76.53</v>
      </c>
      <c r="D203" s="6">
        <f t="shared" si="6"/>
        <v>66239.891417326537</v>
      </c>
      <c r="E203" s="4">
        <f t="shared" si="8"/>
        <v>8.4719745029466845E-2</v>
      </c>
      <c r="F203" s="16">
        <f>Consumption!E176/Assets!B203</f>
        <v>9.2217577440722412E-2</v>
      </c>
      <c r="G203" s="4">
        <f>Consumption!E176/'Pers Income'!B222</f>
        <v>0.53886625719964432</v>
      </c>
      <c r="H203" s="7">
        <f t="shared" si="7"/>
        <v>0.59130223460350384</v>
      </c>
    </row>
    <row r="204" spans="1:8">
      <c r="A204" s="1">
        <v>36434</v>
      </c>
      <c r="B204" s="2">
        <v>50030.02</v>
      </c>
      <c r="C204">
        <f>'PCE Index'!B223</f>
        <v>76.981999999999999</v>
      </c>
      <c r="D204" s="6">
        <f t="shared" si="6"/>
        <v>70222.178185030265</v>
      </c>
      <c r="E204" s="4">
        <f t="shared" si="8"/>
        <v>9.2761150887822441E-2</v>
      </c>
      <c r="F204" s="16">
        <f>Consumption!E177/Assets!B204</f>
        <v>8.8660461592193374E-2</v>
      </c>
      <c r="G204" s="4">
        <f>Consumption!E177/'Pers Income'!B223</f>
        <v>0.54045279013560477</v>
      </c>
      <c r="H204" s="7">
        <f t="shared" si="7"/>
        <v>0.63055312367612093</v>
      </c>
    </row>
    <row r="205" spans="1:8">
      <c r="A205" s="1">
        <v>36526</v>
      </c>
      <c r="B205" s="2">
        <v>51469.612000000001</v>
      </c>
      <c r="C205">
        <f>'PCE Index'!B224</f>
        <v>77.625</v>
      </c>
      <c r="D205" s="6">
        <f t="shared" ref="D205:D268" si="9">B205/C205*$C$278</f>
        <v>71644.373794834144</v>
      </c>
      <c r="E205" s="4">
        <f t="shared" si="8"/>
        <v>0.10292301469231267</v>
      </c>
      <c r="F205" s="16">
        <f>Consumption!E178/Assets!B205</f>
        <v>8.8615045320333874E-2</v>
      </c>
      <c r="G205" s="4">
        <f>Consumption!E178/'Pers Income'!B224</f>
        <v>0.53929910940212178</v>
      </c>
      <c r="H205" s="7">
        <f t="shared" ref="H205:H268" si="10">B205/$B$238</f>
        <v>0.64869701473231389</v>
      </c>
    </row>
    <row r="206" spans="1:8">
      <c r="A206" s="1">
        <v>36617</v>
      </c>
      <c r="B206" s="2">
        <v>51302.285000000003</v>
      </c>
      <c r="C206">
        <f>'PCE Index'!B225</f>
        <v>77.972999999999999</v>
      </c>
      <c r="D206" s="6">
        <f t="shared" si="9"/>
        <v>71092.743626896496</v>
      </c>
      <c r="E206" s="4">
        <f t="shared" si="8"/>
        <v>6.9783199817816666E-2</v>
      </c>
      <c r="F206" s="16">
        <f>Consumption!E179/Assets!B206</f>
        <v>8.9921556775362607E-2</v>
      </c>
      <c r="G206" s="4">
        <f>Consumption!E179/'Pers Income'!B225</f>
        <v>0.53693020139076486</v>
      </c>
      <c r="H206" s="7">
        <f t="shared" si="10"/>
        <v>0.64658810966840718</v>
      </c>
    </row>
    <row r="207" spans="1:8">
      <c r="A207" s="1">
        <v>36708</v>
      </c>
      <c r="B207" s="2">
        <v>52213.98</v>
      </c>
      <c r="C207">
        <f>'PCE Index'!B226</f>
        <v>78.454999999999998</v>
      </c>
      <c r="D207" s="6">
        <f t="shared" si="9"/>
        <v>71911.604957746487</v>
      </c>
      <c r="E207" s="4">
        <f t="shared" si="8"/>
        <v>8.5623835109977037E-2</v>
      </c>
      <c r="F207" s="16">
        <f>Consumption!E180/Assets!B207</f>
        <v>8.9634608713349689E-2</v>
      </c>
      <c r="G207" s="4">
        <f>Consumption!E180/'Pers Income'!B226</f>
        <v>0.53543036270887467</v>
      </c>
      <c r="H207" s="7">
        <f t="shared" si="10"/>
        <v>0.65807865334778015</v>
      </c>
    </row>
    <row r="208" spans="1:8">
      <c r="A208" s="1">
        <v>36800</v>
      </c>
      <c r="B208" s="2">
        <v>51709.64</v>
      </c>
      <c r="C208">
        <f>'PCE Index'!B227</f>
        <v>78.888000000000005</v>
      </c>
      <c r="D208" s="6">
        <f t="shared" si="9"/>
        <v>70826.108169556843</v>
      </c>
      <c r="E208" s="4">
        <f t="shared" si="8"/>
        <v>8.6002741603267673E-3</v>
      </c>
      <c r="F208" s="16">
        <f>Consumption!E181/Assets!B208</f>
        <v>9.1401448550018916E-2</v>
      </c>
      <c r="G208" s="4">
        <f>Consumption!E181/'Pers Income'!B227</f>
        <v>0.53584000043535318</v>
      </c>
      <c r="H208" s="7">
        <f t="shared" si="10"/>
        <v>0.65172220651056489</v>
      </c>
    </row>
    <row r="209" spans="1:8">
      <c r="A209" s="1">
        <v>36892</v>
      </c>
      <c r="B209" s="2">
        <v>51168.273000000001</v>
      </c>
      <c r="C209">
        <f>'PCE Index'!B228</f>
        <v>79.423000000000002</v>
      </c>
      <c r="D209" s="6">
        <f t="shared" si="9"/>
        <v>69612.508142427265</v>
      </c>
      <c r="E209" s="4">
        <f t="shared" ref="E209:E272" si="11">(D209-D205)/D205</f>
        <v>-2.8360435646007213E-2</v>
      </c>
      <c r="F209" s="16">
        <f>Consumption!E182/Assets!B209</f>
        <v>9.2816480243529037E-2</v>
      </c>
      <c r="G209" s="4">
        <f>Consumption!E182/'Pers Income'!B228</f>
        <v>0.52863694684677853</v>
      </c>
      <c r="H209" s="7">
        <f t="shared" si="10"/>
        <v>0.64489909005158341</v>
      </c>
    </row>
    <row r="210" spans="1:8">
      <c r="A210" s="1">
        <v>36982</v>
      </c>
      <c r="B210" s="2">
        <v>52582.010999999999</v>
      </c>
      <c r="C210">
        <f>'PCE Index'!B229</f>
        <v>79.795000000000002</v>
      </c>
      <c r="D210" s="6">
        <f t="shared" si="9"/>
        <v>71202.349176915843</v>
      </c>
      <c r="E210" s="4">
        <f t="shared" si="11"/>
        <v>1.5417262638585236E-3</v>
      </c>
      <c r="F210" s="16">
        <f>Consumption!E183/Assets!B210</f>
        <v>9.0715555426994471E-2</v>
      </c>
      <c r="G210" s="4">
        <f>Consumption!E183/'Pers Income'!B229</f>
        <v>0.52920248994803198</v>
      </c>
      <c r="H210" s="7">
        <f t="shared" si="10"/>
        <v>0.66271713033938728</v>
      </c>
    </row>
    <row r="211" spans="1:8">
      <c r="A211" s="1">
        <v>37073</v>
      </c>
      <c r="B211" s="2">
        <v>51668.417999999998</v>
      </c>
      <c r="C211">
        <f>'PCE Index'!B230</f>
        <v>79.841999999999999</v>
      </c>
      <c r="D211" s="6">
        <f t="shared" si="9"/>
        <v>69924.04876801683</v>
      </c>
      <c r="E211" s="4">
        <f t="shared" si="11"/>
        <v>-2.7638879578581195E-2</v>
      </c>
      <c r="F211" s="16">
        <f>Consumption!E184/Assets!B211</f>
        <v>9.218753965591385E-2</v>
      </c>
      <c r="G211" s="4">
        <f>Consumption!E184/'Pers Income'!B230</f>
        <v>0.52919607564948257</v>
      </c>
      <c r="H211" s="7">
        <f t="shared" si="10"/>
        <v>0.65120266522586867</v>
      </c>
    </row>
    <row r="212" spans="1:8">
      <c r="A212" s="1">
        <v>37165</v>
      </c>
      <c r="B212" s="2">
        <v>53297.506000000001</v>
      </c>
      <c r="C212">
        <f>'PCE Index'!B231</f>
        <v>79.891999999999996</v>
      </c>
      <c r="D212" s="6">
        <f t="shared" si="9"/>
        <v>72083.589324488072</v>
      </c>
      <c r="E212" s="4">
        <f t="shared" si="11"/>
        <v>1.7754486127076675E-2</v>
      </c>
      <c r="F212" s="16">
        <f>Consumption!E185/Assets!B212</f>
        <v>9.0883327010961204E-2</v>
      </c>
      <c r="G212" s="4">
        <f>Consumption!E185/'Pers Income'!B231</f>
        <v>0.53677306890445553</v>
      </c>
      <c r="H212" s="7">
        <f t="shared" si="10"/>
        <v>0.67173486823404827</v>
      </c>
    </row>
    <row r="213" spans="1:8">
      <c r="A213" s="1">
        <v>37257</v>
      </c>
      <c r="B213" s="2">
        <v>54035.245999999999</v>
      </c>
      <c r="C213">
        <f>'PCE Index'!B232</f>
        <v>80.040999999999997</v>
      </c>
      <c r="D213" s="6">
        <f t="shared" si="9"/>
        <v>72945.320533126782</v>
      </c>
      <c r="E213" s="4">
        <f t="shared" si="11"/>
        <v>4.7876631364590104E-2</v>
      </c>
      <c r="F213" s="16">
        <f>Consumption!E186/Assets!B213</f>
        <v>8.9762621481048382E-2</v>
      </c>
      <c r="G213" s="4">
        <f>Consumption!E186/'Pers Income'!B232</f>
        <v>0.53548829393689712</v>
      </c>
      <c r="H213" s="7">
        <f t="shared" si="10"/>
        <v>0.68103297088243453</v>
      </c>
    </row>
    <row r="214" spans="1:8">
      <c r="A214" s="1">
        <v>37347</v>
      </c>
      <c r="B214" s="2">
        <v>53487.245000000003</v>
      </c>
      <c r="C214">
        <f>'PCE Index'!B233</f>
        <v>80.650999999999996</v>
      </c>
      <c r="D214" s="6">
        <f t="shared" si="9"/>
        <v>71659.418937644921</v>
      </c>
      <c r="E214" s="4">
        <f t="shared" si="11"/>
        <v>6.4193073123669188E-3</v>
      </c>
      <c r="F214" s="16">
        <f>Consumption!E187/Assets!B214</f>
        <v>9.1617506192364181E-2</v>
      </c>
      <c r="G214" s="4">
        <f>Consumption!E187/'Pers Income'!B233</f>
        <v>0.53562760019473521</v>
      </c>
      <c r="H214" s="7">
        <f t="shared" si="10"/>
        <v>0.67412624283540135</v>
      </c>
    </row>
    <row r="215" spans="1:8">
      <c r="A215" s="1">
        <v>37438</v>
      </c>
      <c r="B215" s="2">
        <v>52429.173999999999</v>
      </c>
      <c r="C215">
        <f>'PCE Index'!B234</f>
        <v>81.045000000000002</v>
      </c>
      <c r="D215" s="6">
        <f t="shared" si="9"/>
        <v>69900.390018483566</v>
      </c>
      <c r="E215" s="4">
        <f t="shared" si="11"/>
        <v>-3.3834925108177776E-4</v>
      </c>
      <c r="F215" s="16">
        <f>Consumption!E188/Assets!B215</f>
        <v>9.4525572092107837E-2</v>
      </c>
      <c r="G215" s="4">
        <f>Consumption!E188/'Pers Income'!B234</f>
        <v>0.54018618787190109</v>
      </c>
      <c r="H215" s="7">
        <f t="shared" si="10"/>
        <v>0.66079084992288362</v>
      </c>
    </row>
    <row r="216" spans="1:8">
      <c r="A216" s="1">
        <v>37530</v>
      </c>
      <c r="B216" s="2">
        <v>53812.951999999997</v>
      </c>
      <c r="C216">
        <f>'PCE Index'!B235</f>
        <v>81.42</v>
      </c>
      <c r="D216" s="6">
        <f t="shared" si="9"/>
        <v>71414.850030754111</v>
      </c>
      <c r="E216" s="4">
        <f t="shared" si="11"/>
        <v>-9.2772751745698427E-3</v>
      </c>
      <c r="F216" s="16">
        <f>Consumption!E189/Assets!B216</f>
        <v>9.2882886880714763E-2</v>
      </c>
      <c r="G216" s="4">
        <f>Consumption!E189/'Pers Income'!B235</f>
        <v>0.54007727817228213</v>
      </c>
      <c r="H216" s="7">
        <f t="shared" si="10"/>
        <v>0.67823128949045308</v>
      </c>
    </row>
    <row r="217" spans="1:8">
      <c r="A217" s="1">
        <v>37622</v>
      </c>
      <c r="B217" s="2">
        <v>54195.169000000002</v>
      </c>
      <c r="C217">
        <f>'PCE Index'!B236</f>
        <v>81.994</v>
      </c>
      <c r="D217" s="6">
        <f t="shared" si="9"/>
        <v>71418.596492279932</v>
      </c>
      <c r="E217" s="4">
        <f t="shared" si="11"/>
        <v>-2.0929705013133994E-2</v>
      </c>
      <c r="F217" s="16">
        <f>Consumption!E190/Assets!B217</f>
        <v>9.3272594094134104E-2</v>
      </c>
      <c r="G217" s="4">
        <f>Consumption!E190/'Pers Income'!B236</f>
        <v>0.5426595311501452</v>
      </c>
      <c r="H217" s="7">
        <f t="shared" si="10"/>
        <v>0.68304855966688149</v>
      </c>
    </row>
    <row r="218" spans="1:8">
      <c r="A218" s="1">
        <v>37712</v>
      </c>
      <c r="B218" s="2">
        <v>56375.326000000001</v>
      </c>
      <c r="C218">
        <f>'PCE Index'!B237</f>
        <v>82.015000000000001</v>
      </c>
      <c r="D218" s="6">
        <f t="shared" si="9"/>
        <v>74272.593122623919</v>
      </c>
      <c r="E218" s="4">
        <f t="shared" si="11"/>
        <v>3.6466583510157601E-2</v>
      </c>
      <c r="F218" s="16">
        <f>Consumption!E191/Assets!B218</f>
        <v>9.0631381300866731E-2</v>
      </c>
      <c r="G218" s="4">
        <f>Consumption!E191/'Pers Income'!B237</f>
        <v>0.54252363523360214</v>
      </c>
      <c r="H218" s="7">
        <f t="shared" si="10"/>
        <v>0.71052615824578202</v>
      </c>
    </row>
    <row r="219" spans="1:8">
      <c r="A219" s="1">
        <v>37803</v>
      </c>
      <c r="B219" s="2">
        <v>57690.658000000003</v>
      </c>
      <c r="C219">
        <f>'PCE Index'!B238</f>
        <v>82.522000000000006</v>
      </c>
      <c r="D219" s="6">
        <f t="shared" si="9"/>
        <v>75538.534914519769</v>
      </c>
      <c r="E219" s="4">
        <f t="shared" si="11"/>
        <v>8.0659705826324063E-2</v>
      </c>
      <c r="F219" s="16">
        <f>Consumption!E192/Assets!B219</f>
        <v>9.0859800327925982E-2</v>
      </c>
      <c r="G219" s="4">
        <f>Consumption!E192/'Pers Income'!B238</f>
        <v>0.54932106369685851</v>
      </c>
      <c r="H219" s="7">
        <f t="shared" si="10"/>
        <v>0.72710393897165737</v>
      </c>
    </row>
    <row r="220" spans="1:8">
      <c r="A220" s="1">
        <v>37895</v>
      </c>
      <c r="B220" s="2">
        <v>60138.911999999997</v>
      </c>
      <c r="C220">
        <f>'PCE Index'!B239</f>
        <v>82.900999999999996</v>
      </c>
      <c r="D220" s="6">
        <f t="shared" si="9"/>
        <v>78384.21393498269</v>
      </c>
      <c r="E220" s="4">
        <f t="shared" si="11"/>
        <v>9.7589841625758372E-2</v>
      </c>
      <c r="F220" s="16">
        <f>Consumption!E193/Assets!B220</f>
        <v>8.802455554899298E-2</v>
      </c>
      <c r="G220" s="4">
        <f>Consumption!E193/'Pers Income'!B239</f>
        <v>0.54714967393970326</v>
      </c>
      <c r="H220" s="7">
        <f t="shared" si="10"/>
        <v>0.75796049683936473</v>
      </c>
    </row>
    <row r="221" spans="1:8">
      <c r="A221" s="1">
        <v>37987</v>
      </c>
      <c r="B221" s="2">
        <v>62584.786</v>
      </c>
      <c r="C221">
        <f>'PCE Index'!B240</f>
        <v>83.588999999999999</v>
      </c>
      <c r="D221" s="6">
        <f t="shared" si="9"/>
        <v>80900.732116331099</v>
      </c>
      <c r="E221" s="4">
        <f t="shared" si="11"/>
        <v>0.13276843973090605</v>
      </c>
      <c r="F221" s="16">
        <f>Consumption!E194/Assets!B221</f>
        <v>8.6142873977923862E-2</v>
      </c>
      <c r="G221" s="4">
        <f>Consumption!E194/'Pers Income'!B240</f>
        <v>0.55136738340642477</v>
      </c>
      <c r="H221" s="7">
        <f t="shared" si="10"/>
        <v>0.78878705838817498</v>
      </c>
    </row>
    <row r="222" spans="1:8">
      <c r="A222" s="1">
        <v>38078</v>
      </c>
      <c r="B222" s="2">
        <v>64055.226999999999</v>
      </c>
      <c r="C222">
        <f>'PCE Index'!B241</f>
        <v>84.162000000000006</v>
      </c>
      <c r="D222" s="6">
        <f t="shared" si="9"/>
        <v>82237.772246429493</v>
      </c>
      <c r="E222" s="4">
        <f t="shared" si="11"/>
        <v>0.10724250748395275</v>
      </c>
      <c r="F222" s="16">
        <f>Consumption!E195/Assets!B222</f>
        <v>8.5088262976571766E-2</v>
      </c>
      <c r="G222" s="4">
        <f>Consumption!E195/'Pers Income'!B241</f>
        <v>0.54757604567035156</v>
      </c>
      <c r="H222" s="7">
        <f t="shared" si="10"/>
        <v>0.80731975467195494</v>
      </c>
    </row>
    <row r="223" spans="1:8">
      <c r="A223" s="1">
        <v>38169</v>
      </c>
      <c r="B223" s="2">
        <v>65389.771000000001</v>
      </c>
      <c r="C223">
        <f>'PCE Index'!B242</f>
        <v>84.585999999999999</v>
      </c>
      <c r="D223" s="6">
        <f t="shared" si="9"/>
        <v>83530.318682666169</v>
      </c>
      <c r="E223" s="4">
        <f t="shared" si="11"/>
        <v>0.10579744202333273</v>
      </c>
      <c r="F223" s="16">
        <f>Consumption!E196/Assets!B223</f>
        <v>8.4615217059969008E-2</v>
      </c>
      <c r="G223" s="4">
        <f>Consumption!E196/'Pers Income'!B242</f>
        <v>0.54810460729042232</v>
      </c>
      <c r="H223" s="7">
        <f t="shared" si="10"/>
        <v>0.82413967375020492</v>
      </c>
    </row>
    <row r="224" spans="1:8">
      <c r="A224" s="1">
        <v>38261</v>
      </c>
      <c r="B224" s="2">
        <v>68264.304000000004</v>
      </c>
      <c r="C224">
        <f>'PCE Index'!B243</f>
        <v>85.308999999999997</v>
      </c>
      <c r="D224" s="6">
        <f t="shared" si="9"/>
        <v>86463.26385033234</v>
      </c>
      <c r="E224" s="4">
        <f t="shared" si="11"/>
        <v>0.10306985947516134</v>
      </c>
      <c r="F224" s="16">
        <f>Consumption!E197/Assets!B224</f>
        <v>8.2682959261793212E-2</v>
      </c>
      <c r="G224" s="4">
        <f>Consumption!E197/'Pers Income'!B243</f>
        <v>0.54724302581929873</v>
      </c>
      <c r="H224" s="7">
        <f t="shared" si="10"/>
        <v>0.86036883700578815</v>
      </c>
    </row>
    <row r="225" spans="1:8">
      <c r="A225" s="1">
        <v>38353</v>
      </c>
      <c r="B225" s="2">
        <v>69599.202000000005</v>
      </c>
      <c r="C225">
        <f>'PCE Index'!B244</f>
        <v>85.795000000000002</v>
      </c>
      <c r="D225" s="6">
        <f t="shared" si="9"/>
        <v>87654.67654879656</v>
      </c>
      <c r="E225" s="4">
        <f t="shared" si="11"/>
        <v>8.3484342549009771E-2</v>
      </c>
      <c r="F225" s="16">
        <f>Consumption!E198/Assets!B225</f>
        <v>8.1858261344241651E-2</v>
      </c>
      <c r="G225" s="4">
        <f>Consumption!E198/'Pers Income'!B244</f>
        <v>0.55107266112228248</v>
      </c>
      <c r="H225" s="7">
        <f t="shared" si="10"/>
        <v>0.87719321772138659</v>
      </c>
    </row>
    <row r="226" spans="1:8">
      <c r="A226" s="1">
        <v>38443</v>
      </c>
      <c r="B226" s="2">
        <v>71508.005999999994</v>
      </c>
      <c r="C226">
        <f>'PCE Index'!B245</f>
        <v>86.31</v>
      </c>
      <c r="D226" s="6">
        <f t="shared" si="9"/>
        <v>89521.296075912411</v>
      </c>
      <c r="E226" s="4">
        <f t="shared" si="11"/>
        <v>8.8566648031971049E-2</v>
      </c>
      <c r="F226" s="16">
        <f>Consumption!E199/Assets!B226</f>
        <v>8.1041909256053549E-2</v>
      </c>
      <c r="G226" s="4">
        <f>Consumption!E199/'Pers Income'!B245</f>
        <v>0.55164630005334814</v>
      </c>
      <c r="H226" s="7">
        <f t="shared" si="10"/>
        <v>0.90125082003066948</v>
      </c>
    </row>
    <row r="227" spans="1:8">
      <c r="A227" s="1">
        <v>38534</v>
      </c>
      <c r="B227" s="2">
        <v>73630.372000000003</v>
      </c>
      <c r="C227">
        <f>'PCE Index'!B246</f>
        <v>87.231999999999999</v>
      </c>
      <c r="D227" s="6">
        <f t="shared" si="9"/>
        <v>91204.018655355845</v>
      </c>
      <c r="E227" s="4">
        <f t="shared" si="11"/>
        <v>9.1867241663979027E-2</v>
      </c>
      <c r="F227" s="16">
        <f>Consumption!E200/Assets!B227</f>
        <v>8.0329871664010247E-2</v>
      </c>
      <c r="G227" s="4">
        <f>Consumption!E200/'Pers Income'!B246</f>
        <v>0.55476325941077431</v>
      </c>
      <c r="H227" s="7">
        <f t="shared" si="10"/>
        <v>0.92800005001066954</v>
      </c>
    </row>
    <row r="228" spans="1:8">
      <c r="A228" s="1">
        <v>38626</v>
      </c>
      <c r="B228" s="2">
        <v>75727.876000000004</v>
      </c>
      <c r="C228">
        <f>'PCE Index'!B247</f>
        <v>87.912999999999997</v>
      </c>
      <c r="D228" s="6">
        <f t="shared" si="9"/>
        <v>93075.523046102404</v>
      </c>
      <c r="E228" s="4">
        <f t="shared" si="11"/>
        <v>7.6474781326967556E-2</v>
      </c>
      <c r="F228" s="16">
        <f>Consumption!E201/Assets!B228</f>
        <v>7.8766027981558587E-2</v>
      </c>
      <c r="G228" s="4">
        <f>Consumption!E201/'Pers Income'!B247</f>
        <v>0.54785118371828345</v>
      </c>
      <c r="H228" s="7">
        <f t="shared" si="10"/>
        <v>0.95443593188965248</v>
      </c>
    </row>
    <row r="229" spans="1:8">
      <c r="A229" s="1">
        <v>38718</v>
      </c>
      <c r="B229" s="2">
        <v>78601.752999999997</v>
      </c>
      <c r="C229">
        <f>'PCE Index'!B248</f>
        <v>88.358999999999995</v>
      </c>
      <c r="D229" s="6">
        <f t="shared" si="9"/>
        <v>96120.107913806176</v>
      </c>
      <c r="E229" s="4">
        <f t="shared" si="11"/>
        <v>9.6577064662339909E-2</v>
      </c>
      <c r="F229" s="16">
        <f>Consumption!E202/Assets!B229</f>
        <v>7.7406844433439884E-2</v>
      </c>
      <c r="G229" s="4">
        <f>Consumption!E202/'Pers Income'!B248</f>
        <v>0.54375030981326355</v>
      </c>
      <c r="H229" s="7">
        <f t="shared" si="10"/>
        <v>0.99065682725229587</v>
      </c>
    </row>
    <row r="230" spans="1:8">
      <c r="A230" s="1">
        <v>38808</v>
      </c>
      <c r="B230" s="2">
        <v>78874.716</v>
      </c>
      <c r="C230">
        <f>'PCE Index'!B249</f>
        <v>89.069000000000003</v>
      </c>
      <c r="D230" s="6">
        <f t="shared" si="9"/>
        <v>95685.039836890501</v>
      </c>
      <c r="E230" s="4">
        <f t="shared" si="11"/>
        <v>6.885226232371959E-2</v>
      </c>
      <c r="F230" s="16">
        <f>Consumption!E203/Assets!B230</f>
        <v>7.8026491193113556E-2</v>
      </c>
      <c r="G230" s="4">
        <f>Consumption!E203/'Pers Income'!B249</f>
        <v>0.54347542413520489</v>
      </c>
      <c r="H230" s="7">
        <f t="shared" si="10"/>
        <v>0.99409711514940258</v>
      </c>
    </row>
    <row r="231" spans="1:8">
      <c r="A231" s="1">
        <v>38899</v>
      </c>
      <c r="B231" s="2">
        <v>79724.264999999999</v>
      </c>
      <c r="C231">
        <f>'PCE Index'!B250</f>
        <v>89.710999999999999</v>
      </c>
      <c r="D231" s="6">
        <f t="shared" si="9"/>
        <v>96023.52311065534</v>
      </c>
      <c r="E231" s="4">
        <f t="shared" si="11"/>
        <v>5.2843115099034901E-2</v>
      </c>
      <c r="F231" s="16">
        <f>Consumption!E204/Assets!B231</f>
        <v>7.8127159069241128E-2</v>
      </c>
      <c r="G231" s="4">
        <f>Consumption!E204/'Pers Income'!B250</f>
        <v>0.54496683618599728</v>
      </c>
      <c r="H231" s="7">
        <f t="shared" si="10"/>
        <v>1.0048044020076914</v>
      </c>
    </row>
    <row r="232" spans="1:8">
      <c r="A232" s="1">
        <v>38991</v>
      </c>
      <c r="B232" s="2">
        <v>81490.278999999995</v>
      </c>
      <c r="C232">
        <f>'PCE Index'!B251</f>
        <v>89.558999999999997</v>
      </c>
      <c r="D232" s="6">
        <f t="shared" si="9"/>
        <v>98317.172216170351</v>
      </c>
      <c r="E232" s="4">
        <f t="shared" si="11"/>
        <v>5.6316086104309507E-2</v>
      </c>
      <c r="F232" s="16">
        <f>Consumption!E205/Assets!B232</f>
        <v>7.7028533264276444E-2</v>
      </c>
      <c r="G232" s="4">
        <f>Consumption!E205/'Pers Income'!B251</f>
        <v>0.54187850127980586</v>
      </c>
      <c r="H232" s="7">
        <f t="shared" si="10"/>
        <v>1.0270623512181005</v>
      </c>
    </row>
    <row r="233" spans="1:8">
      <c r="A233" s="1">
        <v>39083</v>
      </c>
      <c r="B233" s="2">
        <v>82675.817999999999</v>
      </c>
      <c r="C233">
        <f>'PCE Index'!B252</f>
        <v>90.406000000000006</v>
      </c>
      <c r="D233" s="6">
        <f t="shared" si="9"/>
        <v>98812.993457690856</v>
      </c>
      <c r="E233" s="4">
        <f t="shared" si="11"/>
        <v>2.8015839789729248E-2</v>
      </c>
      <c r="F233" s="16">
        <f>Consumption!E206/Assets!B233</f>
        <v>7.6948896955576537E-2</v>
      </c>
      <c r="G233" s="4">
        <f>Consumption!E206/'Pers Income'!B252</f>
        <v>0.53746377060757244</v>
      </c>
      <c r="H233" s="7">
        <f t="shared" si="10"/>
        <v>1.0420042864739703</v>
      </c>
    </row>
    <row r="234" spans="1:8">
      <c r="A234" s="1">
        <v>39173</v>
      </c>
      <c r="B234" s="2">
        <v>83424.076000000001</v>
      </c>
      <c r="C234">
        <f>'PCE Index'!B253</f>
        <v>91.138999999999996</v>
      </c>
      <c r="D234" s="6">
        <f t="shared" si="9"/>
        <v>98905.389130361335</v>
      </c>
      <c r="E234" s="4">
        <f t="shared" si="11"/>
        <v>3.3655724018722279E-2</v>
      </c>
      <c r="F234" s="16">
        <f>Consumption!E207/Assets!B234</f>
        <v>7.7051182043258906E-2</v>
      </c>
      <c r="G234" s="4">
        <f>Consumption!E207/'Pers Income'!B253</f>
        <v>0.53669097585042835</v>
      </c>
      <c r="H234" s="7">
        <f t="shared" si="10"/>
        <v>1.0514349526862894</v>
      </c>
    </row>
    <row r="235" spans="1:8">
      <c r="A235" s="1">
        <v>39264</v>
      </c>
      <c r="B235" s="2">
        <v>83738.303</v>
      </c>
      <c r="C235">
        <f>'PCE Index'!B254</f>
        <v>91.653000000000006</v>
      </c>
      <c r="D235" s="6">
        <f t="shared" si="9"/>
        <v>98721.166964049189</v>
      </c>
      <c r="E235" s="4">
        <f t="shared" si="11"/>
        <v>2.8093572970501666E-2</v>
      </c>
      <c r="F235" s="16">
        <f>Consumption!E208/Assets!B235</f>
        <v>7.7624393701888117E-2</v>
      </c>
      <c r="G235" s="4">
        <f>Consumption!E208/'Pers Income'!B254</f>
        <v>0.53950367191022908</v>
      </c>
      <c r="H235" s="7">
        <f t="shared" si="10"/>
        <v>1.0553953112148964</v>
      </c>
    </row>
    <row r="236" spans="1:8">
      <c r="A236" s="1">
        <v>39356</v>
      </c>
      <c r="B236" s="2">
        <v>82929.180999999997</v>
      </c>
      <c r="C236">
        <f>'PCE Index'!B255</f>
        <v>92.552999999999997</v>
      </c>
      <c r="D236" s="6">
        <f t="shared" si="9"/>
        <v>96816.568511144971</v>
      </c>
      <c r="E236" s="4">
        <f t="shared" si="11"/>
        <v>-1.5262885121695696E-2</v>
      </c>
      <c r="F236" s="16">
        <f>Consumption!E209/Assets!B236</f>
        <v>7.9468556832043652E-2</v>
      </c>
      <c r="G236" s="4">
        <f>Consumption!E209/'Pers Income'!B255</f>
        <v>0.54155788689182416</v>
      </c>
      <c r="H236" s="7">
        <f t="shared" si="10"/>
        <v>1.0451975458625125</v>
      </c>
    </row>
    <row r="237" spans="1:8">
      <c r="A237" s="1">
        <v>39448</v>
      </c>
      <c r="B237" s="2">
        <v>80782.447</v>
      </c>
      <c r="C237">
        <f>'PCE Index'!B256</f>
        <v>93.328999999999994</v>
      </c>
      <c r="D237" s="6">
        <f t="shared" si="9"/>
        <v>93526.181178883315</v>
      </c>
      <c r="E237" s="4">
        <f t="shared" si="11"/>
        <v>-5.3503209383806559E-2</v>
      </c>
      <c r="F237" s="16">
        <f>Consumption!E210/Assets!B237</f>
        <v>8.1642818602247424E-2</v>
      </c>
      <c r="G237" s="4">
        <f>Consumption!E210/'Pers Income'!B256</f>
        <v>0.53555120530094436</v>
      </c>
      <c r="H237" s="7">
        <f t="shared" si="10"/>
        <v>1.0181411939081912</v>
      </c>
    </row>
    <row r="238" spans="1:8">
      <c r="A238" s="1">
        <v>39539</v>
      </c>
      <c r="B238" s="2">
        <v>79343.069000000003</v>
      </c>
      <c r="C238">
        <f>'PCE Index'!B257</f>
        <v>94.289000000000001</v>
      </c>
      <c r="D238" s="6">
        <f t="shared" si="9"/>
        <v>90924.469361091964</v>
      </c>
      <c r="E238" s="4">
        <f t="shared" si="11"/>
        <v>-8.0692466198684004E-2</v>
      </c>
      <c r="F238" s="16">
        <f>Consumption!E211/Assets!B238</f>
        <v>8.4139426637673098E-2</v>
      </c>
      <c r="G238" s="4">
        <f>Consumption!E211/'Pers Income'!B257</f>
        <v>0.52804480182409175</v>
      </c>
      <c r="H238" s="7">
        <f t="shared" si="10"/>
        <v>1</v>
      </c>
    </row>
    <row r="239" spans="1:8">
      <c r="A239" s="1">
        <v>39630</v>
      </c>
      <c r="B239" s="2">
        <v>77485.763000000006</v>
      </c>
      <c r="C239">
        <f>'PCE Index'!B258</f>
        <v>95.266000000000005</v>
      </c>
      <c r="D239" s="6">
        <f t="shared" si="9"/>
        <v>87885.412042869444</v>
      </c>
      <c r="E239" s="4">
        <f t="shared" si="11"/>
        <v>-0.10976121184958997</v>
      </c>
      <c r="F239" s="16">
        <f>Consumption!E212/Assets!B239</f>
        <v>8.6149073174470348E-2</v>
      </c>
      <c r="G239" s="4">
        <f>Consumption!E212/'Pers Income'!B258</f>
        <v>0.5354323070754673</v>
      </c>
      <c r="H239" s="7">
        <f t="shared" si="10"/>
        <v>0.9765914524934749</v>
      </c>
    </row>
    <row r="240" spans="1:8">
      <c r="A240" s="1">
        <v>39722</v>
      </c>
      <c r="B240" s="2">
        <v>73344.797999999995</v>
      </c>
      <c r="C240">
        <f>'PCE Index'!B259</f>
        <v>93.835999999999999</v>
      </c>
      <c r="D240" s="6">
        <f t="shared" si="9"/>
        <v>84456.414526365144</v>
      </c>
      <c r="E240" s="4">
        <f t="shared" si="11"/>
        <v>-0.12766568961134991</v>
      </c>
      <c r="F240" s="16">
        <f>Consumption!E213/Assets!B240</f>
        <v>8.7204530397188729E-2</v>
      </c>
      <c r="G240" s="4">
        <f>Consumption!E213/'Pers Income'!B259</f>
        <v>0.51814480681374064</v>
      </c>
      <c r="H240" s="7">
        <f t="shared" si="10"/>
        <v>0.92440081943389396</v>
      </c>
    </row>
    <row r="241" spans="1:8">
      <c r="A241" s="1">
        <v>39814</v>
      </c>
      <c r="B241" s="2">
        <v>71976.983999999997</v>
      </c>
      <c r="C241">
        <f>'PCE Index'!B260</f>
        <v>93.274000000000001</v>
      </c>
      <c r="D241" s="6">
        <f t="shared" si="9"/>
        <v>83380.760717541867</v>
      </c>
      <c r="E241" s="4">
        <f t="shared" si="11"/>
        <v>-0.10847679583898287</v>
      </c>
      <c r="F241" s="16">
        <f>Consumption!E214/Assets!B241</f>
        <v>8.7281595461126862E-2</v>
      </c>
      <c r="G241" s="4">
        <f>Consumption!E214/'Pers Income'!B260</f>
        <v>0.52397558020206825</v>
      </c>
      <c r="H241" s="7">
        <f t="shared" si="10"/>
        <v>0.90716158206585118</v>
      </c>
    </row>
    <row r="242" spans="1:8">
      <c r="A242" s="1">
        <v>39904</v>
      </c>
      <c r="B242" s="2">
        <v>72731.661999999997</v>
      </c>
      <c r="C242">
        <f>'PCE Index'!B261</f>
        <v>93.692999999999998</v>
      </c>
      <c r="D242" s="6">
        <f t="shared" si="9"/>
        <v>83878.214406882063</v>
      </c>
      <c r="E242" s="4">
        <f t="shared" si="11"/>
        <v>-7.7495695094208658E-2</v>
      </c>
      <c r="F242" s="16">
        <f>Consumption!E215/Assets!B242</f>
        <v>8.6066409427025065E-2</v>
      </c>
      <c r="G242" s="4">
        <f>Consumption!E215/'Pers Income'!B261</f>
        <v>0.51805441209428371</v>
      </c>
      <c r="H242" s="7">
        <f t="shared" si="10"/>
        <v>0.91667316271822041</v>
      </c>
    </row>
    <row r="243" spans="1:8">
      <c r="A243" s="1">
        <v>39995</v>
      </c>
      <c r="B243" s="2">
        <v>74054.020999999993</v>
      </c>
      <c r="C243">
        <f>'PCE Index'!B262</f>
        <v>94.34</v>
      </c>
      <c r="D243" s="6">
        <f t="shared" si="9"/>
        <v>84817.522547084998</v>
      </c>
      <c r="E243" s="4">
        <f t="shared" si="11"/>
        <v>-3.4907835378731183E-2</v>
      </c>
      <c r="F243" s="16">
        <f>Consumption!E216/Assets!B243</f>
        <v>8.6042818210596117E-2</v>
      </c>
      <c r="G243" s="4">
        <f>Consumption!E216/'Pers Income'!B262</f>
        <v>0.52929472826277313</v>
      </c>
      <c r="H243" s="7">
        <f t="shared" si="10"/>
        <v>0.93333950820581435</v>
      </c>
    </row>
    <row r="244" spans="1:8">
      <c r="A244" s="1">
        <v>40087</v>
      </c>
      <c r="B244" s="2">
        <v>74800.414000000004</v>
      </c>
      <c r="C244">
        <f>'PCE Index'!B263</f>
        <v>95.07</v>
      </c>
      <c r="D244" s="6">
        <f t="shared" si="9"/>
        <v>85014.561202566547</v>
      </c>
      <c r="E244" s="4">
        <f t="shared" si="11"/>
        <v>6.6086949029450365E-3</v>
      </c>
      <c r="F244" s="16">
        <f>Consumption!E217/Assets!B244</f>
        <v>8.573960566581891E-2</v>
      </c>
      <c r="G244" s="4">
        <f>Consumption!E217/'Pers Income'!B263</f>
        <v>0.528923262904063</v>
      </c>
      <c r="H244" s="7">
        <f t="shared" si="10"/>
        <v>0.9427466688993339</v>
      </c>
    </row>
    <row r="245" spans="1:8">
      <c r="A245" s="1">
        <v>40179</v>
      </c>
      <c r="B245" s="2">
        <v>75442.634999999995</v>
      </c>
      <c r="C245">
        <f>'PCE Index'!B264</f>
        <v>95.394999999999996</v>
      </c>
      <c r="D245" s="6">
        <f t="shared" si="9"/>
        <v>85452.357010535139</v>
      </c>
      <c r="E245" s="4">
        <f t="shared" si="11"/>
        <v>2.4845015506765988E-2</v>
      </c>
      <c r="F245" s="16">
        <f>Consumption!E218/Assets!B245</f>
        <v>8.5976000175497586E-2</v>
      </c>
      <c r="G245" s="4">
        <f>Consumption!E218/'Pers Income'!B264</f>
        <v>0.52837483252702189</v>
      </c>
      <c r="H245" s="7">
        <f t="shared" si="10"/>
        <v>0.9508408982768235</v>
      </c>
    </row>
    <row r="246" spans="1:8">
      <c r="A246" s="1">
        <v>40269</v>
      </c>
      <c r="B246" s="2">
        <v>74408.377999999997</v>
      </c>
      <c r="C246">
        <f>'PCE Index'!B265</f>
        <v>95.503</v>
      </c>
      <c r="D246" s="6">
        <f t="shared" si="9"/>
        <v>84185.565476016462</v>
      </c>
      <c r="E246" s="4">
        <f t="shared" si="11"/>
        <v>3.6642538388273142E-3</v>
      </c>
      <c r="F246" s="16">
        <f>Consumption!E219/Assets!B246</f>
        <v>8.8042325914786987E-2</v>
      </c>
      <c r="G246" s="4">
        <f>Consumption!E219/'Pers Income'!B265</f>
        <v>0.52439569752003312</v>
      </c>
      <c r="H246" s="7">
        <f t="shared" si="10"/>
        <v>0.93780564500221175</v>
      </c>
    </row>
    <row r="247" spans="1:8">
      <c r="A247" s="1">
        <v>40360</v>
      </c>
      <c r="B247" s="2">
        <v>75883.285000000003</v>
      </c>
      <c r="C247">
        <f>'PCE Index'!B266</f>
        <v>95.671000000000006</v>
      </c>
      <c r="D247" s="6">
        <f t="shared" si="9"/>
        <v>85703.512149136106</v>
      </c>
      <c r="E247" s="4">
        <f t="shared" si="11"/>
        <v>1.0445832128134441E-2</v>
      </c>
      <c r="F247" s="16">
        <f>Consumption!E220/Assets!B247</f>
        <v>8.6889587520273176E-2</v>
      </c>
      <c r="G247" s="4">
        <f>Consumption!E220/'Pers Income'!B266</f>
        <v>0.52180061343300632</v>
      </c>
      <c r="H247" s="7">
        <f t="shared" si="10"/>
        <v>0.95639462849615764</v>
      </c>
    </row>
    <row r="248" spans="1:8">
      <c r="A248" s="1">
        <v>40452</v>
      </c>
      <c r="B248" s="2">
        <v>78297.270999999993</v>
      </c>
      <c r="C248">
        <f>'PCE Index'!B267</f>
        <v>96.25</v>
      </c>
      <c r="D248" s="6">
        <f t="shared" si="9"/>
        <v>87897.940011345447</v>
      </c>
      <c r="E248" s="4">
        <f t="shared" si="11"/>
        <v>3.3916293491283139E-2</v>
      </c>
      <c r="F248" s="16">
        <f>Consumption!E221/Assets!B248</f>
        <v>8.555611088922882E-2</v>
      </c>
      <c r="G248" s="4">
        <f>Consumption!E221/'Pers Income'!B267</f>
        <v>0.52326698144813999</v>
      </c>
      <c r="H248" s="7">
        <f t="shared" si="10"/>
        <v>0.98681928978572775</v>
      </c>
    </row>
    <row r="249" spans="1:8">
      <c r="A249" s="1">
        <v>40544</v>
      </c>
      <c r="B249" s="2">
        <v>79491.967999999993</v>
      </c>
      <c r="C249">
        <f>'PCE Index'!B268</f>
        <v>97.090999999999994</v>
      </c>
      <c r="D249" s="6">
        <f t="shared" si="9"/>
        <v>88466.141314189794</v>
      </c>
      <c r="E249" s="4">
        <f t="shared" si="11"/>
        <v>3.5268591869070332E-2</v>
      </c>
      <c r="F249" s="16">
        <f>Consumption!E222/Assets!B249</f>
        <v>8.5721989757086739E-2</v>
      </c>
      <c r="G249" s="4">
        <f>Consumption!E222/'Pers Income'!B268</f>
        <v>0.51786701492037845</v>
      </c>
      <c r="H249" s="7">
        <f t="shared" si="10"/>
        <v>1.0018766478518746</v>
      </c>
    </row>
    <row r="250" spans="1:8">
      <c r="A250" s="1">
        <v>40634</v>
      </c>
      <c r="B250" s="2">
        <v>79824.785999999993</v>
      </c>
      <c r="C250">
        <f>'PCE Index'!B269</f>
        <v>98.048000000000002</v>
      </c>
      <c r="D250" s="6">
        <f t="shared" si="9"/>
        <v>87969.441262157299</v>
      </c>
      <c r="E250" s="4">
        <f t="shared" si="11"/>
        <v>4.4946847654290828E-2</v>
      </c>
      <c r="F250" s="16">
        <f>Consumption!E223/Assets!B250</f>
        <v>8.6591692627066161E-2</v>
      </c>
      <c r="G250" s="4">
        <f>Consumption!E223/'Pers Income'!B269</f>
        <v>0.52099309348720768</v>
      </c>
      <c r="H250" s="7">
        <f t="shared" si="10"/>
        <v>1.0060713179622531</v>
      </c>
    </row>
    <row r="251" spans="1:8">
      <c r="A251" s="1">
        <v>40725</v>
      </c>
      <c r="B251" s="2">
        <v>77583.028999999995</v>
      </c>
      <c r="C251">
        <f>'PCE Index'!B270</f>
        <v>98.522999999999996</v>
      </c>
      <c r="D251" s="6">
        <f t="shared" si="9"/>
        <v>85086.745729504793</v>
      </c>
      <c r="E251" s="4">
        <f t="shared" si="11"/>
        <v>-7.1965127701890761E-3</v>
      </c>
      <c r="F251" s="16">
        <f>Consumption!E224/Assets!B251</f>
        <v>8.9947197086105005E-2</v>
      </c>
      <c r="G251" s="4">
        <f>Consumption!E224/'Pers Income'!B270</f>
        <v>0.52069560229177281</v>
      </c>
      <c r="H251" s="7">
        <f t="shared" si="10"/>
        <v>0.97781734407072141</v>
      </c>
    </row>
    <row r="252" spans="1:8">
      <c r="A252" s="1">
        <v>40817</v>
      </c>
      <c r="B252" s="2">
        <v>79170.562000000005</v>
      </c>
      <c r="C252">
        <f>'PCE Index'!B271</f>
        <v>98.86</v>
      </c>
      <c r="D252" s="6">
        <f t="shared" si="9"/>
        <v>86531.838612421619</v>
      </c>
      <c r="E252" s="4">
        <f t="shared" si="11"/>
        <v>-1.554190460831616E-2</v>
      </c>
      <c r="F252" s="16">
        <f>Consumption!E225/Assets!B252</f>
        <v>8.851080279056249E-2</v>
      </c>
      <c r="G252" s="4">
        <f>Consumption!E225/'Pers Income'!B271</f>
        <v>0.51985801302210033</v>
      </c>
      <c r="H252" s="7">
        <f t="shared" si="10"/>
        <v>0.9978258088302584</v>
      </c>
    </row>
    <row r="253" spans="1:8">
      <c r="A253" s="1">
        <v>40909</v>
      </c>
      <c r="B253" s="2">
        <v>81443.790999999997</v>
      </c>
      <c r="C253">
        <f>'PCE Index'!B272</f>
        <v>99.537999999999997</v>
      </c>
      <c r="D253" s="6">
        <f t="shared" si="9"/>
        <v>88410.099711989402</v>
      </c>
      <c r="E253" s="4">
        <f t="shared" si="11"/>
        <v>-6.3348080257461133E-4</v>
      </c>
      <c r="F253" s="16">
        <f>Consumption!E226/Assets!B253</f>
        <v>8.7716639647418521E-2</v>
      </c>
      <c r="G253" s="4">
        <f>Consumption!E226/'Pers Income'!B272</f>
        <v>0.51821759139032419</v>
      </c>
      <c r="H253" s="7">
        <f t="shared" si="10"/>
        <v>1.0264764399269708</v>
      </c>
    </row>
    <row r="254" spans="1:8">
      <c r="A254" s="1">
        <v>41000</v>
      </c>
      <c r="B254" s="2">
        <v>81570.763000000006</v>
      </c>
      <c r="C254">
        <f>'PCE Index'!B273</f>
        <v>99.775999999999996</v>
      </c>
      <c r="D254" s="6">
        <f t="shared" si="9"/>
        <v>88336.715078535941</v>
      </c>
      <c r="E254" s="4">
        <f t="shared" si="11"/>
        <v>4.1750159044904095E-3</v>
      </c>
      <c r="F254" s="16">
        <f>Consumption!E227/Assets!B254</f>
        <v>8.773130719234129E-2</v>
      </c>
      <c r="G254" s="4">
        <f>Consumption!E227/'Pers Income'!B273</f>
        <v>0.51311433419711494</v>
      </c>
      <c r="H254" s="7">
        <f t="shared" si="10"/>
        <v>1.0280767309366368</v>
      </c>
    </row>
    <row r="255" spans="1:8">
      <c r="A255" s="1">
        <v>41091</v>
      </c>
      <c r="B255" s="2">
        <v>83513.555999999997</v>
      </c>
      <c r="C255">
        <f>'PCE Index'!B274</f>
        <v>100.062</v>
      </c>
      <c r="D255" s="6">
        <f t="shared" si="9"/>
        <v>90182.154593272164</v>
      </c>
      <c r="E255" s="4">
        <f t="shared" si="11"/>
        <v>5.9884871845562661E-2</v>
      </c>
      <c r="F255" s="16">
        <f>Consumption!E228/Assets!B255</f>
        <v>8.5986946438571799E-2</v>
      </c>
      <c r="G255" s="4">
        <f>Consumption!E228/'Pers Income'!B274</f>
        <v>0.51605059000731246</v>
      </c>
      <c r="H255" s="7">
        <f t="shared" si="10"/>
        <v>1.0525627134488582</v>
      </c>
    </row>
    <row r="256" spans="1:8">
      <c r="A256" s="1">
        <v>41183</v>
      </c>
      <c r="B256" s="2">
        <v>84780.19</v>
      </c>
      <c r="C256">
        <f>'PCE Index'!B275</f>
        <v>100.624</v>
      </c>
      <c r="D256" s="6">
        <f t="shared" si="9"/>
        <v>91038.609972571168</v>
      </c>
      <c r="E256" s="4">
        <f t="shared" si="11"/>
        <v>5.2082232764468307E-2</v>
      </c>
      <c r="F256" s="16">
        <f>Consumption!E229/Assets!B256</f>
        <v>8.5815400979875139E-2</v>
      </c>
      <c r="G256" s="4">
        <f>Consumption!E229/'Pers Income'!B275</f>
        <v>0.505498092495686</v>
      </c>
      <c r="H256" s="7">
        <f t="shared" si="10"/>
        <v>1.0685267291589136</v>
      </c>
    </row>
    <row r="257" spans="1:8">
      <c r="A257" s="1">
        <v>41275</v>
      </c>
      <c r="B257" s="2">
        <v>87822.187999999995</v>
      </c>
      <c r="C257">
        <f>'PCE Index'!B276</f>
        <v>100.982</v>
      </c>
      <c r="D257" s="6">
        <f t="shared" si="9"/>
        <v>93970.836958824351</v>
      </c>
      <c r="E257" s="4">
        <f t="shared" si="11"/>
        <v>6.2897081498041241E-2</v>
      </c>
      <c r="F257" s="16">
        <f>Consumption!E230/Assets!B257</f>
        <v>8.3691875983170294E-2</v>
      </c>
      <c r="G257" s="4">
        <f>Consumption!E230/'Pers Income'!B276</f>
        <v>0.52495455336186558</v>
      </c>
      <c r="H257" s="7">
        <f t="shared" si="10"/>
        <v>1.1068665367607597</v>
      </c>
    </row>
    <row r="258" spans="1:8">
      <c r="A258" s="1">
        <v>41365</v>
      </c>
      <c r="B258" s="2">
        <v>89671.967999999993</v>
      </c>
      <c r="C258">
        <f>'PCE Index'!B277</f>
        <v>101.057</v>
      </c>
      <c r="D258" s="6">
        <f t="shared" si="9"/>
        <v>95878.914734615115</v>
      </c>
      <c r="E258" s="4">
        <f t="shared" si="11"/>
        <v>8.5380123648176931E-2</v>
      </c>
      <c r="F258" s="16">
        <f>Consumption!E231/Assets!B258</f>
        <v>8.1918175365572443E-2</v>
      </c>
      <c r="G258" s="4">
        <f>Consumption!E231/'Pers Income'!B277</f>
        <v>0.51968694116913794</v>
      </c>
      <c r="H258" s="7">
        <f t="shared" si="10"/>
        <v>1.1301802303613941</v>
      </c>
    </row>
    <row r="259" spans="1:8">
      <c r="A259" s="1">
        <v>41456</v>
      </c>
      <c r="B259" s="2">
        <v>92444.748999999996</v>
      </c>
      <c r="C259">
        <f>'PCE Index'!B278</f>
        <v>101.46599999999999</v>
      </c>
      <c r="D259" s="6">
        <f t="shared" si="9"/>
        <v>98445.193650562753</v>
      </c>
      <c r="E259" s="4">
        <f t="shared" si="11"/>
        <v>9.1626099360316612E-2</v>
      </c>
      <c r="F259" s="16">
        <f>Consumption!E232/Assets!B259</f>
        <v>8.0240494063468476E-2</v>
      </c>
      <c r="G259" s="4">
        <f>Consumption!E232/'Pers Income'!B278</f>
        <v>0.52120586770769939</v>
      </c>
      <c r="H259" s="7">
        <f t="shared" si="10"/>
        <v>1.1651269627596583</v>
      </c>
    </row>
    <row r="260" spans="1:8">
      <c r="A260" s="1">
        <v>41548</v>
      </c>
      <c r="B260" s="2">
        <v>95448.676000000007</v>
      </c>
      <c r="C260">
        <f>'PCE Index'!B279</f>
        <v>101.88</v>
      </c>
      <c r="D260" s="6">
        <f t="shared" si="9"/>
        <v>101231.05947341972</v>
      </c>
      <c r="E260" s="4">
        <f t="shared" si="11"/>
        <v>0.11195743766210199</v>
      </c>
      <c r="F260" s="16">
        <f>Consumption!E233/Assets!B260</f>
        <v>7.8588905727723243E-2</v>
      </c>
      <c r="G260" s="4">
        <f>Consumption!E233/'Pers Income'!B279</f>
        <v>0.5225080446325604</v>
      </c>
      <c r="H260" s="7">
        <f t="shared" si="10"/>
        <v>1.2029869426906086</v>
      </c>
    </row>
    <row r="261" spans="1:8">
      <c r="A261" s="1">
        <v>41640</v>
      </c>
      <c r="B261" s="2">
        <v>96612.538</v>
      </c>
      <c r="C261">
        <f>'PCE Index'!B280</f>
        <v>102.361</v>
      </c>
      <c r="D261" s="6">
        <f t="shared" si="9"/>
        <v>101983.93876550641</v>
      </c>
      <c r="E261" s="4">
        <f t="shared" si="11"/>
        <v>8.5272219190653725E-2</v>
      </c>
      <c r="F261" s="16">
        <f>Consumption!E234/Assets!B261</f>
        <v>7.8331831009345806E-2</v>
      </c>
      <c r="G261" s="4">
        <f>Consumption!E234/'Pers Income'!B280</f>
        <v>0.51621645569525276</v>
      </c>
      <c r="H261" s="7">
        <f t="shared" si="10"/>
        <v>1.2176556719781031</v>
      </c>
    </row>
    <row r="262" spans="1:8">
      <c r="A262" s="1">
        <v>41730</v>
      </c>
      <c r="B262" s="2">
        <v>98111.667000000001</v>
      </c>
      <c r="C262">
        <f>'PCE Index'!B281</f>
        <v>102.867</v>
      </c>
      <c r="D262" s="6">
        <f t="shared" si="9"/>
        <v>103056.9749548835</v>
      </c>
      <c r="E262" s="4">
        <f t="shared" si="11"/>
        <v>7.4865889336948127E-2</v>
      </c>
      <c r="F262" s="16">
        <f>Consumption!E235/Assets!B262</f>
        <v>7.8450975662252273E-2</v>
      </c>
      <c r="G262" s="4">
        <f>Consumption!E235/'Pers Income'!B281</f>
        <v>0.51683441442567835</v>
      </c>
      <c r="H262" s="7">
        <f t="shared" si="10"/>
        <v>1.2365499373360513</v>
      </c>
    </row>
    <row r="263" spans="1:8">
      <c r="A263" s="1">
        <v>41821</v>
      </c>
      <c r="B263" s="2">
        <v>98599.853000000003</v>
      </c>
      <c r="C263">
        <f>'PCE Index'!B282</f>
        <v>103.176</v>
      </c>
      <c r="D263" s="6">
        <f t="shared" si="9"/>
        <v>103259.58862871211</v>
      </c>
      <c r="E263" s="4">
        <f t="shared" si="11"/>
        <v>4.8904317210633437E-2</v>
      </c>
      <c r="F263" s="16">
        <f>Consumption!E236/Assets!B263</f>
        <v>7.9157920583647665E-2</v>
      </c>
      <c r="G263" s="4">
        <f>Consumption!E236/'Pers Income'!B282</f>
        <v>0.51639250966501493</v>
      </c>
      <c r="H263" s="7">
        <f t="shared" si="10"/>
        <v>1.2427027873096261</v>
      </c>
    </row>
    <row r="264" spans="1:8">
      <c r="A264" s="1">
        <v>41913</v>
      </c>
      <c r="B264" s="2">
        <v>100588.545</v>
      </c>
      <c r="C264">
        <f>'PCE Index'!B283</f>
        <v>103.069</v>
      </c>
      <c r="D264" s="6">
        <f t="shared" si="9"/>
        <v>105451.62429382259</v>
      </c>
      <c r="E264" s="4">
        <f t="shared" si="11"/>
        <v>4.16923900861777E-2</v>
      </c>
      <c r="F264" s="16">
        <f>Consumption!E237/Assets!B264</f>
        <v>7.8089315902388962E-2</v>
      </c>
      <c r="G264" s="4">
        <f>Consumption!E237/'Pers Income'!B283</f>
        <v>0.51338376219828996</v>
      </c>
      <c r="H264" s="7">
        <f t="shared" si="10"/>
        <v>1.2677672576542256</v>
      </c>
    </row>
    <row r="265" spans="1:8">
      <c r="A265" s="1">
        <v>42005</v>
      </c>
      <c r="B265" s="2">
        <v>102313.65700000001</v>
      </c>
      <c r="C265">
        <f>'PCE Index'!B284</f>
        <v>102.608</v>
      </c>
      <c r="D265" s="6">
        <f t="shared" si="9"/>
        <v>107742.04025187121</v>
      </c>
      <c r="E265" s="4">
        <f t="shared" si="11"/>
        <v>5.646086585853987E-2</v>
      </c>
      <c r="F265" s="16">
        <f>Consumption!E238/Assets!B265</f>
        <v>7.6626961605591584E-2</v>
      </c>
      <c r="G265" s="4">
        <f>Consumption!E238/'Pers Income'!B284</f>
        <v>0.50674388665737291</v>
      </c>
      <c r="H265" s="7">
        <f t="shared" si="10"/>
        <v>1.2895096986984458</v>
      </c>
    </row>
    <row r="266" spans="1:8">
      <c r="A266" s="1">
        <v>42095</v>
      </c>
      <c r="B266" s="2">
        <v>103045.629</v>
      </c>
      <c r="C266">
        <f>'PCE Index'!B285</f>
        <v>103.108</v>
      </c>
      <c r="D266" s="6">
        <f t="shared" si="9"/>
        <v>107986.63832785041</v>
      </c>
      <c r="E266" s="4">
        <f t="shared" si="11"/>
        <v>4.7834349641303078E-2</v>
      </c>
      <c r="F266" s="16">
        <f>Consumption!E239/Assets!B266</f>
        <v>7.7281379235729961E-2</v>
      </c>
      <c r="G266" s="4">
        <f>Consumption!E239/'Pers Income'!B285</f>
        <v>0.50782055159663331</v>
      </c>
      <c r="H266" s="7">
        <f t="shared" si="10"/>
        <v>1.2987351043857402</v>
      </c>
    </row>
    <row r="267" spans="1:8">
      <c r="A267" s="1">
        <v>42186</v>
      </c>
      <c r="B267" s="2">
        <v>102121.77800000001</v>
      </c>
      <c r="C267">
        <f>'PCE Index'!B286</f>
        <v>103.417</v>
      </c>
      <c r="D267" s="6">
        <f t="shared" si="9"/>
        <v>106698.72802784844</v>
      </c>
      <c r="E267" s="4">
        <f t="shared" si="11"/>
        <v>3.3305763123871776E-2</v>
      </c>
      <c r="F267" s="16">
        <f>Consumption!E240/Assets!B267</f>
        <v>7.8632711754522452E-2</v>
      </c>
      <c r="G267" s="4">
        <f>Consumption!E240/'Pers Income'!B286</f>
        <v>0.50685742838613945</v>
      </c>
      <c r="H267" s="7">
        <f t="shared" si="10"/>
        <v>1.2870913526170762</v>
      </c>
    </row>
    <row r="268" spans="1:8">
      <c r="A268" s="1">
        <v>42278</v>
      </c>
      <c r="B268" s="2">
        <v>104157.44</v>
      </c>
      <c r="C268">
        <f>'PCE Index'!B287</f>
        <v>103.37</v>
      </c>
      <c r="D268" s="6">
        <f t="shared" si="9"/>
        <v>108875.10599671084</v>
      </c>
      <c r="E268" s="4">
        <f t="shared" si="11"/>
        <v>3.2464949931442666E-2</v>
      </c>
      <c r="F268" s="16">
        <f>Consumption!E241/Assets!B268</f>
        <v>7.7412165659985502E-2</v>
      </c>
      <c r="G268" s="4">
        <f>Consumption!E241/'Pers Income'!B287</f>
        <v>0.50768115339765718</v>
      </c>
      <c r="H268" s="7">
        <f t="shared" si="10"/>
        <v>1.3127478091375568</v>
      </c>
    </row>
    <row r="269" spans="1:8">
      <c r="A269" s="1">
        <v>42370</v>
      </c>
      <c r="B269" s="2">
        <v>104654.33100000001</v>
      </c>
      <c r="C269">
        <f>'PCE Index'!B288</f>
        <v>103.428</v>
      </c>
      <c r="D269" s="6">
        <f t="shared" ref="D269:D278" si="12">B269/C269*$C$278</f>
        <v>109333.15710650889</v>
      </c>
      <c r="E269" s="4">
        <f t="shared" si="11"/>
        <v>1.4767836685829355E-2</v>
      </c>
      <c r="F269" s="16">
        <f>Consumption!E242/Assets!B269</f>
        <v>7.7368541966982701E-2</v>
      </c>
      <c r="G269" s="4">
        <f>Consumption!E242/'Pers Income'!B288</f>
        <v>0.50775603889545451</v>
      </c>
      <c r="H269" s="7">
        <f t="shared" ref="H269:H278" si="13">B269/$B$238</f>
        <v>1.3190103725380222</v>
      </c>
    </row>
    <row r="270" spans="1:8">
      <c r="A270" s="1">
        <v>42461</v>
      </c>
      <c r="B270" s="2">
        <v>105580.34699999999</v>
      </c>
      <c r="C270">
        <f>'PCE Index'!B289</f>
        <v>104.036</v>
      </c>
      <c r="D270" s="6">
        <f t="shared" si="12"/>
        <v>109655.96191745166</v>
      </c>
      <c r="E270" s="4">
        <f t="shared" si="11"/>
        <v>1.545861243067069E-2</v>
      </c>
      <c r="F270" s="16">
        <f>Consumption!E243/Assets!B270</f>
        <v>7.7623114208303673E-2</v>
      </c>
      <c r="G270" s="4">
        <f>Consumption!E243/'Pers Income'!B289</f>
        <v>0.51120699940164072</v>
      </c>
      <c r="H270" s="7">
        <f t="shared" si="13"/>
        <v>1.3306814108740865</v>
      </c>
    </row>
    <row r="271" spans="1:8">
      <c r="A271" s="1">
        <v>42552</v>
      </c>
      <c r="B271" s="2">
        <v>108123.518</v>
      </c>
      <c r="C271">
        <f>'PCE Index'!B290</f>
        <v>104.485</v>
      </c>
      <c r="D271" s="6">
        <f t="shared" si="12"/>
        <v>111814.73289884673</v>
      </c>
      <c r="E271" s="4">
        <f t="shared" si="11"/>
        <v>4.7948133642821064E-2</v>
      </c>
      <c r="F271" s="16">
        <f>Consumption!E244/Assets!B271</f>
        <v>7.6746303550105852E-2</v>
      </c>
      <c r="G271" s="4">
        <f>Consumption!E244/'Pers Income'!B290</f>
        <v>0.51315729450443626</v>
      </c>
      <c r="H271" s="7">
        <f t="shared" si="13"/>
        <v>1.3627342547084988</v>
      </c>
    </row>
    <row r="272" spans="1:8">
      <c r="A272" s="1">
        <v>42644</v>
      </c>
      <c r="B272" s="2">
        <v>110230.711</v>
      </c>
      <c r="C272">
        <f>'PCE Index'!B291</f>
        <v>104.989</v>
      </c>
      <c r="D272" s="6">
        <f t="shared" si="12"/>
        <v>113446.635218661</v>
      </c>
      <c r="E272" s="4">
        <f t="shared" si="11"/>
        <v>4.198874646412068E-2</v>
      </c>
      <c r="F272" s="16">
        <f>Consumption!E245/Assets!B272</f>
        <v>7.6012491654889172E-2</v>
      </c>
      <c r="G272" s="4">
        <f>Consumption!E245/'Pers Income'!B291</f>
        <v>0.51241630490653456</v>
      </c>
      <c r="H272" s="7">
        <f t="shared" si="13"/>
        <v>1.3892922518537818</v>
      </c>
    </row>
    <row r="273" spans="1:8">
      <c r="A273" s="1">
        <v>42736</v>
      </c>
      <c r="B273" s="2">
        <v>112440.296</v>
      </c>
      <c r="C273">
        <f>'PCE Index'!B292</f>
        <v>105.52800000000001</v>
      </c>
      <c r="D273" s="6">
        <f t="shared" si="12"/>
        <v>115129.62307057843</v>
      </c>
      <c r="E273" s="4">
        <f t="shared" ref="E273:E278" si="14">(D273-D269)/D269</f>
        <v>5.3016542442132157E-2</v>
      </c>
      <c r="F273" s="16">
        <f>Consumption!E246/Assets!B273</f>
        <v>7.5360189375524245E-2</v>
      </c>
      <c r="G273" s="4">
        <f>Consumption!E246/'Pers Income'!B292</f>
        <v>0.51031712994079181</v>
      </c>
      <c r="H273" s="7">
        <f t="shared" si="13"/>
        <v>1.4171407460933985</v>
      </c>
    </row>
    <row r="274" spans="1:8">
      <c r="A274" s="1">
        <v>42826</v>
      </c>
      <c r="B274" s="2">
        <v>114028.59600000001</v>
      </c>
      <c r="C274">
        <f>'PCE Index'!B293</f>
        <v>105.735</v>
      </c>
      <c r="D274" s="6">
        <f t="shared" si="12"/>
        <v>116527.33583952334</v>
      </c>
      <c r="E274" s="4">
        <f t="shared" si="14"/>
        <v>6.2663021708244282E-2</v>
      </c>
      <c r="F274" s="16">
        <f>Consumption!E247/Assets!B274</f>
        <v>7.4949138196878276E-2</v>
      </c>
      <c r="G274" s="4">
        <f>Consumption!E247/'Pers Income'!B293</f>
        <v>0.51110920933054227</v>
      </c>
      <c r="H274" s="7">
        <f t="shared" si="13"/>
        <v>1.4371588777338573</v>
      </c>
    </row>
    <row r="275" spans="1:8">
      <c r="A275" s="1">
        <v>42917</v>
      </c>
      <c r="B275" s="2">
        <v>116136.345</v>
      </c>
      <c r="C275">
        <f>'PCE Index'!B294</f>
        <v>106.15600000000001</v>
      </c>
      <c r="D275" s="6">
        <f t="shared" si="12"/>
        <v>118210.59902351256</v>
      </c>
      <c r="E275" s="4">
        <f t="shared" si="14"/>
        <v>5.7200567034863412E-2</v>
      </c>
      <c r="F275" s="16">
        <f>Consumption!E248/Assets!B275</f>
        <v>7.4191012296796505E-2</v>
      </c>
      <c r="G275" s="4">
        <f>Consumption!E248/'Pers Income'!B294</f>
        <v>0.50998662570487907</v>
      </c>
      <c r="H275" s="7">
        <f t="shared" si="13"/>
        <v>1.4637238824225465</v>
      </c>
    </row>
    <row r="276" spans="1:8">
      <c r="A276" s="1">
        <v>43009</v>
      </c>
      <c r="B276" s="2">
        <v>118990.929</v>
      </c>
      <c r="C276">
        <f>'PCE Index'!B295</f>
        <v>106.873</v>
      </c>
      <c r="D276" s="6">
        <f t="shared" si="12"/>
        <v>120303.61139210091</v>
      </c>
      <c r="E276" s="4">
        <f t="shared" si="14"/>
        <v>6.0442305408384585E-2</v>
      </c>
      <c r="F276" s="16">
        <f>Consumption!E249/Assets!B276</f>
        <v>7.3731822028215294E-2</v>
      </c>
      <c r="G276" s="4">
        <f>Consumption!E249/'Pers Income'!B295</f>
        <v>0.51297367482316181</v>
      </c>
      <c r="H276" s="7">
        <f t="shared" si="13"/>
        <v>1.4997016185496934</v>
      </c>
    </row>
    <row r="277" spans="1:8">
      <c r="A277" s="1">
        <v>43101</v>
      </c>
      <c r="B277" s="2">
        <v>120333.928</v>
      </c>
      <c r="C277">
        <f>'PCE Index'!B296</f>
        <v>107.524</v>
      </c>
      <c r="D277" s="6">
        <f t="shared" si="12"/>
        <v>120924.83155626652</v>
      </c>
      <c r="E277" s="4">
        <f t="shared" si="14"/>
        <v>5.0336380256673252E-2</v>
      </c>
      <c r="F277" s="16">
        <f>Consumption!E250/Assets!B277</f>
        <v>7.3404119243909341E-2</v>
      </c>
      <c r="G277" s="4">
        <f>Consumption!E250/'Pers Income'!B296</f>
        <v>0.51001356359162708</v>
      </c>
      <c r="H277" s="7">
        <f t="shared" si="13"/>
        <v>1.516628100181</v>
      </c>
    </row>
    <row r="278" spans="1:8">
      <c r="A278" s="1">
        <v>43191</v>
      </c>
      <c r="B278" s="2">
        <v>122656.626</v>
      </c>
      <c r="C278">
        <f>'PCE Index'!B297</f>
        <v>108.05200000000001</v>
      </c>
      <c r="D278" s="6">
        <f t="shared" si="12"/>
        <v>122656.626</v>
      </c>
      <c r="E278" s="4">
        <f t="shared" si="14"/>
        <v>5.2599590613808193E-2</v>
      </c>
      <c r="F278" s="16">
        <f>Consumption!E251/Assets!B278</f>
        <v>7.3125352396371968E-2</v>
      </c>
      <c r="G278" s="4">
        <f>Consumption!E251/'Pers Income'!B297</f>
        <v>0.51253706822782519</v>
      </c>
      <c r="H278" s="7">
        <f t="shared" si="13"/>
        <v>1.5459022135884357</v>
      </c>
    </row>
  </sheetData>
  <pageMargins left="0.75" right="0.75" top="1" bottom="1" header="0.5" footer="0.5"/>
  <pageSetup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7"/>
  <sheetViews>
    <sheetView workbookViewId="0">
      <selection activeCell="C11" sqref="C11:D297"/>
    </sheetView>
  </sheetViews>
  <sheetFormatPr baseColWidth="10" defaultColWidth="8.83203125" defaultRowHeight="12" x14ac:dyDescent="0"/>
  <cols>
    <col min="1" max="256" width="20.6640625" customWidth="1"/>
  </cols>
  <sheetData>
    <row r="1" spans="1:4">
      <c r="A1" t="s">
        <v>0</v>
      </c>
    </row>
    <row r="2" spans="1:4">
      <c r="A2" t="s">
        <v>1</v>
      </c>
    </row>
    <row r="3" spans="1:4">
      <c r="A3" t="s">
        <v>2</v>
      </c>
    </row>
    <row r="4" spans="1:4">
      <c r="A4" t="s">
        <v>3</v>
      </c>
    </row>
    <row r="5" spans="1:4">
      <c r="A5" t="s">
        <v>4</v>
      </c>
    </row>
    <row r="6" spans="1:4">
      <c r="A6" t="s">
        <v>5</v>
      </c>
    </row>
    <row r="8" spans="1:4">
      <c r="A8" t="s">
        <v>41</v>
      </c>
      <c r="B8" t="s">
        <v>42</v>
      </c>
    </row>
    <row r="10" spans="1:4">
      <c r="A10" t="s">
        <v>10</v>
      </c>
    </row>
    <row r="11" spans="1:4">
      <c r="A11" t="s">
        <v>11</v>
      </c>
      <c r="B11" t="s">
        <v>41</v>
      </c>
      <c r="C11" t="s">
        <v>43</v>
      </c>
      <c r="D11" t="s">
        <v>44</v>
      </c>
    </row>
    <row r="12" spans="1:4">
      <c r="A12" s="1">
        <v>17168</v>
      </c>
      <c r="B12" s="2">
        <v>243.16399999999999</v>
      </c>
    </row>
    <row r="13" spans="1:4">
      <c r="A13" s="1">
        <v>17258</v>
      </c>
      <c r="B13" s="2">
        <v>245.96799999999999</v>
      </c>
      <c r="C13" s="4">
        <f>(B13-B12)/B12</f>
        <v>1.1531312200819209E-2</v>
      </c>
      <c r="D13" s="4"/>
    </row>
    <row r="14" spans="1:4">
      <c r="A14" s="1">
        <v>17349</v>
      </c>
      <c r="B14" s="2">
        <v>249.58500000000001</v>
      </c>
      <c r="C14" s="4">
        <f t="shared" ref="C14:C77" si="0">(B14-B13)/B13</f>
        <v>1.4705164899499199E-2</v>
      </c>
      <c r="D14" s="4"/>
    </row>
    <row r="15" spans="1:4">
      <c r="A15" s="1">
        <v>17441</v>
      </c>
      <c r="B15" s="2">
        <v>259.745</v>
      </c>
      <c r="C15" s="4">
        <f t="shared" si="0"/>
        <v>4.0707574573792482E-2</v>
      </c>
      <c r="D15" s="4"/>
    </row>
    <row r="16" spans="1:4">
      <c r="A16" s="1">
        <v>17533</v>
      </c>
      <c r="B16" s="2">
        <v>265.74200000000002</v>
      </c>
      <c r="C16" s="4">
        <f t="shared" si="0"/>
        <v>2.308802864347731E-2</v>
      </c>
      <c r="D16" s="4">
        <f>(B16-B12)/B12</f>
        <v>9.2850915431560724E-2</v>
      </c>
    </row>
    <row r="17" spans="1:4">
      <c r="A17" s="1">
        <v>17624</v>
      </c>
      <c r="B17" s="2">
        <v>272.56700000000001</v>
      </c>
      <c r="C17" s="4">
        <f t="shared" si="0"/>
        <v>2.5682805126777054E-2</v>
      </c>
      <c r="D17" s="4">
        <f t="shared" ref="D17:D80" si="1">(B17-B13)/B13</f>
        <v>0.10814008326286353</v>
      </c>
    </row>
    <row r="18" spans="1:4">
      <c r="A18" s="1">
        <v>17715</v>
      </c>
      <c r="B18" s="2">
        <v>279.19600000000003</v>
      </c>
      <c r="C18" s="4">
        <f t="shared" si="0"/>
        <v>2.4320625754401741E-2</v>
      </c>
      <c r="D18" s="4">
        <f t="shared" si="1"/>
        <v>0.11864094396698527</v>
      </c>
    </row>
    <row r="19" spans="1:4">
      <c r="A19" s="1">
        <v>17807</v>
      </c>
      <c r="B19" s="2">
        <v>280.36599999999999</v>
      </c>
      <c r="C19" s="4">
        <f t="shared" si="0"/>
        <v>4.1906044499203394E-3</v>
      </c>
      <c r="D19" s="4">
        <f t="shared" si="1"/>
        <v>7.9389401143429059E-2</v>
      </c>
    </row>
    <row r="20" spans="1:4">
      <c r="A20" s="1">
        <v>17899</v>
      </c>
      <c r="B20" s="2">
        <v>275.03399999999999</v>
      </c>
      <c r="C20" s="4">
        <f t="shared" si="0"/>
        <v>-1.9017997902741394E-2</v>
      </c>
      <c r="D20" s="4">
        <f t="shared" si="1"/>
        <v>3.496624545611899E-2</v>
      </c>
    </row>
    <row r="21" spans="1:4">
      <c r="A21" s="1">
        <v>17989</v>
      </c>
      <c r="B21" s="2">
        <v>271.351</v>
      </c>
      <c r="C21" s="4">
        <f t="shared" si="0"/>
        <v>-1.339107164932333E-2</v>
      </c>
      <c r="D21" s="4">
        <f t="shared" si="1"/>
        <v>-4.4612884171598473E-3</v>
      </c>
    </row>
    <row r="22" spans="1:4">
      <c r="A22" s="1">
        <v>18080</v>
      </c>
      <c r="B22" s="2">
        <v>272.88900000000001</v>
      </c>
      <c r="C22" s="4">
        <f t="shared" si="0"/>
        <v>5.6679356258131017E-3</v>
      </c>
      <c r="D22" s="4">
        <f t="shared" si="1"/>
        <v>-2.2589865184315019E-2</v>
      </c>
    </row>
    <row r="23" spans="1:4">
      <c r="A23" s="1">
        <v>18172</v>
      </c>
      <c r="B23" s="2">
        <v>270.62700000000001</v>
      </c>
      <c r="C23" s="4">
        <f t="shared" si="0"/>
        <v>-8.2890845728483022E-3</v>
      </c>
      <c r="D23" s="4">
        <f t="shared" si="1"/>
        <v>-3.4736736979519546E-2</v>
      </c>
    </row>
    <row r="24" spans="1:4">
      <c r="A24" s="1">
        <v>18264</v>
      </c>
      <c r="B24" s="2">
        <v>280.82799999999997</v>
      </c>
      <c r="C24" s="4">
        <f t="shared" si="0"/>
        <v>3.7693947758353621E-2</v>
      </c>
      <c r="D24" s="4">
        <f t="shared" si="1"/>
        <v>2.106648632532699E-2</v>
      </c>
    </row>
    <row r="25" spans="1:4">
      <c r="A25" s="1">
        <v>18354</v>
      </c>
      <c r="B25" s="2">
        <v>290.38299999999998</v>
      </c>
      <c r="C25" s="4">
        <f t="shared" si="0"/>
        <v>3.4024385032831513E-2</v>
      </c>
      <c r="D25" s="4">
        <f t="shared" si="1"/>
        <v>7.013793942163464E-2</v>
      </c>
    </row>
    <row r="26" spans="1:4">
      <c r="A26" s="1">
        <v>18445</v>
      </c>
      <c r="B26" s="2">
        <v>308.15300000000002</v>
      </c>
      <c r="C26" s="4">
        <f t="shared" si="0"/>
        <v>6.1195042409507579E-2</v>
      </c>
      <c r="D26" s="4">
        <f t="shared" si="1"/>
        <v>0.12922470308440431</v>
      </c>
    </row>
    <row r="27" spans="1:4">
      <c r="A27" s="1">
        <v>18537</v>
      </c>
      <c r="B27" s="2">
        <v>319.94499999999999</v>
      </c>
      <c r="C27" s="4">
        <f t="shared" si="0"/>
        <v>3.8266705175675632E-2</v>
      </c>
      <c r="D27" s="4">
        <f t="shared" si="1"/>
        <v>0.1822360666156739</v>
      </c>
    </row>
    <row r="28" spans="1:4">
      <c r="A28" s="1">
        <v>18629</v>
      </c>
      <c r="B28" s="2">
        <v>336</v>
      </c>
      <c r="C28" s="4">
        <f t="shared" si="0"/>
        <v>5.0180499773398578E-2</v>
      </c>
      <c r="D28" s="4">
        <f t="shared" si="1"/>
        <v>0.19646189126440394</v>
      </c>
    </row>
    <row r="29" spans="1:4">
      <c r="A29" s="1">
        <v>18719</v>
      </c>
      <c r="B29" s="2">
        <v>344.09</v>
      </c>
      <c r="C29" s="4">
        <f t="shared" si="0"/>
        <v>2.4077380952380878E-2</v>
      </c>
      <c r="D29" s="4">
        <f t="shared" si="1"/>
        <v>0.18495228715179607</v>
      </c>
    </row>
    <row r="30" spans="1:4">
      <c r="A30" s="1">
        <v>18810</v>
      </c>
      <c r="B30" s="2">
        <v>351.38499999999999</v>
      </c>
      <c r="C30" s="4">
        <f t="shared" si="0"/>
        <v>2.1200848615187933E-2</v>
      </c>
      <c r="D30" s="4">
        <f t="shared" si="1"/>
        <v>0.14029394489101182</v>
      </c>
    </row>
    <row r="31" spans="1:4">
      <c r="A31" s="1">
        <v>18902</v>
      </c>
      <c r="B31" s="2">
        <v>356.178</v>
      </c>
      <c r="C31" s="4">
        <f t="shared" si="0"/>
        <v>1.3640309062709013E-2</v>
      </c>
      <c r="D31" s="4">
        <f t="shared" si="1"/>
        <v>0.11324758942943319</v>
      </c>
    </row>
    <row r="32" spans="1:4">
      <c r="A32" s="1">
        <v>18994</v>
      </c>
      <c r="B32" s="2">
        <v>359.82</v>
      </c>
      <c r="C32" s="4">
        <f t="shared" si="0"/>
        <v>1.0225224466418464E-2</v>
      </c>
      <c r="D32" s="4">
        <f t="shared" si="1"/>
        <v>7.0892857142857119E-2</v>
      </c>
    </row>
    <row r="33" spans="1:4">
      <c r="A33" s="1">
        <v>19085</v>
      </c>
      <c r="B33" s="2">
        <v>361.03</v>
      </c>
      <c r="C33" s="4">
        <f t="shared" si="0"/>
        <v>3.3627925073647369E-3</v>
      </c>
      <c r="D33" s="4">
        <f t="shared" si="1"/>
        <v>4.923130576302711E-2</v>
      </c>
    </row>
    <row r="34" spans="1:4">
      <c r="A34" s="1">
        <v>19176</v>
      </c>
      <c r="B34" s="2">
        <v>367.70100000000002</v>
      </c>
      <c r="C34" s="4">
        <f t="shared" si="0"/>
        <v>1.8477688834723012E-2</v>
      </c>
      <c r="D34" s="4">
        <f t="shared" si="1"/>
        <v>4.6433399262916834E-2</v>
      </c>
    </row>
    <row r="35" spans="1:4">
      <c r="A35" s="1">
        <v>19268</v>
      </c>
      <c r="B35" s="2">
        <v>380.81200000000001</v>
      </c>
      <c r="C35" s="4">
        <f t="shared" si="0"/>
        <v>3.5656688450670486E-2</v>
      </c>
      <c r="D35" s="4">
        <f t="shared" si="1"/>
        <v>6.9162048189388495E-2</v>
      </c>
    </row>
    <row r="36" spans="1:4">
      <c r="A36" s="1">
        <v>19360</v>
      </c>
      <c r="B36" s="2">
        <v>387.98</v>
      </c>
      <c r="C36" s="4">
        <f t="shared" si="0"/>
        <v>1.8822936252008881E-2</v>
      </c>
      <c r="D36" s="4">
        <f t="shared" si="1"/>
        <v>7.8261352898671629E-2</v>
      </c>
    </row>
    <row r="37" spans="1:4">
      <c r="A37" s="1">
        <v>19450</v>
      </c>
      <c r="B37" s="2">
        <v>391.74900000000002</v>
      </c>
      <c r="C37" s="4">
        <f t="shared" si="0"/>
        <v>9.7144182689829512E-3</v>
      </c>
      <c r="D37" s="4">
        <f t="shared" si="1"/>
        <v>8.5087111874359619E-2</v>
      </c>
    </row>
    <row r="38" spans="1:4">
      <c r="A38" s="1">
        <v>19541</v>
      </c>
      <c r="B38" s="2">
        <v>391.17099999999999</v>
      </c>
      <c r="C38" s="4">
        <f t="shared" si="0"/>
        <v>-1.4754345256785119E-3</v>
      </c>
      <c r="D38" s="4">
        <f t="shared" si="1"/>
        <v>6.3829035003984125E-2</v>
      </c>
    </row>
    <row r="39" spans="1:4">
      <c r="A39" s="1">
        <v>19633</v>
      </c>
      <c r="B39" s="2">
        <v>385.97</v>
      </c>
      <c r="C39" s="4">
        <f t="shared" si="0"/>
        <v>-1.3295975417400486E-2</v>
      </c>
      <c r="D39" s="4">
        <f t="shared" si="1"/>
        <v>1.3544741237145929E-2</v>
      </c>
    </row>
    <row r="40" spans="1:4">
      <c r="A40" s="1">
        <v>19725</v>
      </c>
      <c r="B40" s="2">
        <v>385.34500000000003</v>
      </c>
      <c r="C40" s="4">
        <f t="shared" si="0"/>
        <v>-1.6192968365416999E-3</v>
      </c>
      <c r="D40" s="4">
        <f t="shared" si="1"/>
        <v>-6.7915871952162242E-3</v>
      </c>
    </row>
    <row r="41" spans="1:4">
      <c r="A41" s="1">
        <v>19815</v>
      </c>
      <c r="B41" s="2">
        <v>386.12099999999998</v>
      </c>
      <c r="C41" s="4">
        <f t="shared" si="0"/>
        <v>2.0137798596062064E-3</v>
      </c>
      <c r="D41" s="4">
        <f t="shared" si="1"/>
        <v>-1.4366341713699441E-2</v>
      </c>
    </row>
    <row r="42" spans="1:4">
      <c r="A42" s="1">
        <v>19906</v>
      </c>
      <c r="B42" s="2">
        <v>390.99599999999998</v>
      </c>
      <c r="C42" s="4">
        <f t="shared" si="0"/>
        <v>1.2625575920501605E-2</v>
      </c>
      <c r="D42" s="4">
        <f t="shared" si="1"/>
        <v>-4.4737467757070788E-4</v>
      </c>
    </row>
    <row r="43" spans="1:4">
      <c r="A43" s="1">
        <v>19998</v>
      </c>
      <c r="B43" s="2">
        <v>399.73399999999998</v>
      </c>
      <c r="C43" s="4">
        <f t="shared" si="0"/>
        <v>2.2348054711557153E-2</v>
      </c>
      <c r="D43" s="4">
        <f t="shared" si="1"/>
        <v>3.5660802653055816E-2</v>
      </c>
    </row>
    <row r="44" spans="1:4">
      <c r="A44" s="1">
        <v>20090</v>
      </c>
      <c r="B44" s="2">
        <v>413.07299999999998</v>
      </c>
      <c r="C44" s="4">
        <f t="shared" si="0"/>
        <v>3.3369690844411534E-2</v>
      </c>
      <c r="D44" s="4">
        <f t="shared" si="1"/>
        <v>7.1956298900984705E-2</v>
      </c>
    </row>
    <row r="45" spans="1:4">
      <c r="A45" s="1">
        <v>20180</v>
      </c>
      <c r="B45" s="2">
        <v>421.53199999999998</v>
      </c>
      <c r="C45" s="4">
        <f t="shared" si="0"/>
        <v>2.0478220556657066E-2</v>
      </c>
      <c r="D45" s="4">
        <f t="shared" si="1"/>
        <v>9.1709593624796373E-2</v>
      </c>
    </row>
    <row r="46" spans="1:4">
      <c r="A46" s="1">
        <v>20271</v>
      </c>
      <c r="B46" s="2">
        <v>430.221</v>
      </c>
      <c r="C46" s="4">
        <f t="shared" si="0"/>
        <v>2.0612907205146993E-2</v>
      </c>
      <c r="D46" s="4">
        <f t="shared" si="1"/>
        <v>0.10032071939354885</v>
      </c>
    </row>
    <row r="47" spans="1:4">
      <c r="A47" s="1">
        <v>20363</v>
      </c>
      <c r="B47" s="2">
        <v>437.09199999999998</v>
      </c>
      <c r="C47" s="4">
        <f t="shared" si="0"/>
        <v>1.5970861487468024E-2</v>
      </c>
      <c r="D47" s="4">
        <f t="shared" si="1"/>
        <v>9.3457149004087733E-2</v>
      </c>
    </row>
    <row r="48" spans="1:4">
      <c r="A48" s="1">
        <v>20455</v>
      </c>
      <c r="B48" s="2">
        <v>439.74599999999998</v>
      </c>
      <c r="C48" s="4">
        <f t="shared" si="0"/>
        <v>6.0719482397298425E-3</v>
      </c>
      <c r="D48" s="4">
        <f t="shared" si="1"/>
        <v>6.4572121634674753E-2</v>
      </c>
    </row>
    <row r="49" spans="1:4">
      <c r="A49" s="1">
        <v>20546</v>
      </c>
      <c r="B49" s="2">
        <v>446.01</v>
      </c>
      <c r="C49" s="4">
        <f t="shared" si="0"/>
        <v>1.4244586647746678E-2</v>
      </c>
      <c r="D49" s="4">
        <f t="shared" si="1"/>
        <v>5.8069138286061341E-2</v>
      </c>
    </row>
    <row r="50" spans="1:4">
      <c r="A50" s="1">
        <v>20637</v>
      </c>
      <c r="B50" s="2">
        <v>451.19099999999997</v>
      </c>
      <c r="C50" s="4">
        <f t="shared" si="0"/>
        <v>1.1616331472388474E-2</v>
      </c>
      <c r="D50" s="4">
        <f t="shared" si="1"/>
        <v>4.874239053881603E-2</v>
      </c>
    </row>
    <row r="51" spans="1:4">
      <c r="A51" s="1">
        <v>20729</v>
      </c>
      <c r="B51" s="2">
        <v>460.46300000000002</v>
      </c>
      <c r="C51" s="4">
        <f t="shared" si="0"/>
        <v>2.0550055298088944E-2</v>
      </c>
      <c r="D51" s="4">
        <f t="shared" si="1"/>
        <v>5.3469292505925615E-2</v>
      </c>
    </row>
    <row r="52" spans="1:4">
      <c r="A52" s="1">
        <v>20821</v>
      </c>
      <c r="B52" s="2">
        <v>469.779</v>
      </c>
      <c r="C52" s="4">
        <f t="shared" si="0"/>
        <v>2.0231810156299147E-2</v>
      </c>
      <c r="D52" s="4">
        <f t="shared" si="1"/>
        <v>6.8296243740704893E-2</v>
      </c>
    </row>
    <row r="53" spans="1:4">
      <c r="A53" s="1">
        <v>20911</v>
      </c>
      <c r="B53" s="2">
        <v>472.02499999999998</v>
      </c>
      <c r="C53" s="4">
        <f t="shared" si="0"/>
        <v>4.7809714780779489E-3</v>
      </c>
      <c r="D53" s="4">
        <f t="shared" si="1"/>
        <v>5.8328288603394514E-2</v>
      </c>
    </row>
    <row r="54" spans="1:4">
      <c r="A54" s="1">
        <v>21002</v>
      </c>
      <c r="B54" s="2">
        <v>479.49</v>
      </c>
      <c r="C54" s="4">
        <f t="shared" si="0"/>
        <v>1.5814840315661317E-2</v>
      </c>
      <c r="D54" s="4">
        <f t="shared" si="1"/>
        <v>6.2720665970730879E-2</v>
      </c>
    </row>
    <row r="55" spans="1:4">
      <c r="A55" s="1">
        <v>21094</v>
      </c>
      <c r="B55" s="2">
        <v>474.86399999999998</v>
      </c>
      <c r="C55" s="4">
        <f t="shared" si="0"/>
        <v>-9.6477507351561721E-3</v>
      </c>
      <c r="D55" s="4">
        <f t="shared" si="1"/>
        <v>3.1275042728731633E-2</v>
      </c>
    </row>
    <row r="56" spans="1:4">
      <c r="A56" s="1">
        <v>21186</v>
      </c>
      <c r="B56" s="2">
        <v>467.54</v>
      </c>
      <c r="C56" s="4">
        <f t="shared" si="0"/>
        <v>-1.5423363320866513E-2</v>
      </c>
      <c r="D56" s="4">
        <f t="shared" si="1"/>
        <v>-4.7660708545932788E-3</v>
      </c>
    </row>
    <row r="57" spans="1:4">
      <c r="A57" s="1">
        <v>21276</v>
      </c>
      <c r="B57" s="2">
        <v>471.97800000000001</v>
      </c>
      <c r="C57" s="4">
        <f t="shared" si="0"/>
        <v>9.4922359584206448E-3</v>
      </c>
      <c r="D57" s="4">
        <f t="shared" si="1"/>
        <v>-9.9570997298805412E-5</v>
      </c>
    </row>
    <row r="58" spans="1:4">
      <c r="A58" s="1">
        <v>21367</v>
      </c>
      <c r="B58" s="2">
        <v>485.84100000000001</v>
      </c>
      <c r="C58" s="4">
        <f t="shared" si="0"/>
        <v>2.9372131751903688E-2</v>
      </c>
      <c r="D58" s="4">
        <f t="shared" si="1"/>
        <v>1.3245323155853092E-2</v>
      </c>
    </row>
    <row r="59" spans="1:4">
      <c r="A59" s="1">
        <v>21459</v>
      </c>
      <c r="B59" s="2">
        <v>499.55500000000001</v>
      </c>
      <c r="C59" s="4">
        <f t="shared" si="0"/>
        <v>2.8227341866989403E-2</v>
      </c>
      <c r="D59" s="4">
        <f t="shared" si="1"/>
        <v>5.1995939890158091E-2</v>
      </c>
    </row>
    <row r="60" spans="1:4">
      <c r="A60" s="1">
        <v>21551</v>
      </c>
      <c r="B60" s="2">
        <v>510.33</v>
      </c>
      <c r="C60" s="4">
        <f t="shared" si="0"/>
        <v>2.1569196584960568E-2</v>
      </c>
      <c r="D60" s="4">
        <f t="shared" si="1"/>
        <v>9.1521581041194261E-2</v>
      </c>
    </row>
    <row r="61" spans="1:4">
      <c r="A61" s="1">
        <v>21641</v>
      </c>
      <c r="B61" s="2">
        <v>522.65300000000002</v>
      </c>
      <c r="C61" s="4">
        <f t="shared" si="0"/>
        <v>2.4147120490662977E-2</v>
      </c>
      <c r="D61" s="4">
        <f t="shared" si="1"/>
        <v>0.10736729254329654</v>
      </c>
    </row>
    <row r="62" spans="1:4">
      <c r="A62" s="1">
        <v>21732</v>
      </c>
      <c r="B62" s="2">
        <v>525.03399999999999</v>
      </c>
      <c r="C62" s="4">
        <f t="shared" si="0"/>
        <v>4.5556038136200724E-3</v>
      </c>
      <c r="D62" s="4">
        <f t="shared" si="1"/>
        <v>8.0670425097922951E-2</v>
      </c>
    </row>
    <row r="63" spans="1:4">
      <c r="A63" s="1">
        <v>21824</v>
      </c>
      <c r="B63" s="2">
        <v>528.6</v>
      </c>
      <c r="C63" s="4">
        <f t="shared" si="0"/>
        <v>6.7919410933387761E-3</v>
      </c>
      <c r="D63" s="4">
        <f t="shared" si="1"/>
        <v>5.8141746154077162E-2</v>
      </c>
    </row>
    <row r="64" spans="1:4">
      <c r="A64" s="1">
        <v>21916</v>
      </c>
      <c r="B64" s="2">
        <v>542.64800000000002</v>
      </c>
      <c r="C64" s="4">
        <f t="shared" si="0"/>
        <v>2.6575860764283015E-2</v>
      </c>
      <c r="D64" s="4">
        <f t="shared" si="1"/>
        <v>6.3327650735798491E-2</v>
      </c>
    </row>
    <row r="65" spans="1:4">
      <c r="A65" s="1">
        <v>22007</v>
      </c>
      <c r="B65" s="2">
        <v>541.08000000000004</v>
      </c>
      <c r="C65" s="4">
        <f t="shared" si="0"/>
        <v>-2.8895342837345454E-3</v>
      </c>
      <c r="D65" s="4">
        <f t="shared" si="1"/>
        <v>3.5256661685669113E-2</v>
      </c>
    </row>
    <row r="66" spans="1:4">
      <c r="A66" s="1">
        <v>22098</v>
      </c>
      <c r="B66" s="2">
        <v>545.60400000000004</v>
      </c>
      <c r="C66" s="4">
        <f t="shared" si="0"/>
        <v>8.3610556664448898E-3</v>
      </c>
      <c r="D66" s="4">
        <f t="shared" si="1"/>
        <v>3.9178415112164258E-2</v>
      </c>
    </row>
    <row r="67" spans="1:4">
      <c r="A67" s="1">
        <v>22190</v>
      </c>
      <c r="B67" s="2">
        <v>540.197</v>
      </c>
      <c r="C67" s="4">
        <f t="shared" si="0"/>
        <v>-9.9101179610120872E-3</v>
      </c>
      <c r="D67" s="4">
        <f t="shared" si="1"/>
        <v>2.1939084373817593E-2</v>
      </c>
    </row>
    <row r="68" spans="1:4">
      <c r="A68" s="1">
        <v>22282</v>
      </c>
      <c r="B68" s="2">
        <v>545.01800000000003</v>
      </c>
      <c r="C68" s="4">
        <f t="shared" si="0"/>
        <v>8.9245219799444029E-3</v>
      </c>
      <c r="D68" s="4">
        <f t="shared" si="1"/>
        <v>4.3674720997773963E-3</v>
      </c>
    </row>
    <row r="69" spans="1:4">
      <c r="A69" s="1">
        <v>22372</v>
      </c>
      <c r="B69" s="2">
        <v>555.54499999999996</v>
      </c>
      <c r="C69" s="4">
        <f t="shared" si="0"/>
        <v>1.9314958405043374E-2</v>
      </c>
      <c r="D69" s="4">
        <f t="shared" si="1"/>
        <v>2.6733569897242397E-2</v>
      </c>
    </row>
    <row r="70" spans="1:4">
      <c r="A70" s="1">
        <v>22463</v>
      </c>
      <c r="B70" s="2">
        <v>567.66399999999999</v>
      </c>
      <c r="C70" s="4">
        <f t="shared" si="0"/>
        <v>2.1814614477675128E-2</v>
      </c>
      <c r="D70" s="4">
        <f t="shared" si="1"/>
        <v>4.0432254895491862E-2</v>
      </c>
    </row>
    <row r="71" spans="1:4">
      <c r="A71" s="1">
        <v>22555</v>
      </c>
      <c r="B71" s="2">
        <v>580.61199999999997</v>
      </c>
      <c r="C71" s="4">
        <f t="shared" si="0"/>
        <v>2.2809267453986828E-2</v>
      </c>
      <c r="D71" s="4">
        <f t="shared" si="1"/>
        <v>7.4815298863192436E-2</v>
      </c>
    </row>
    <row r="72" spans="1:4">
      <c r="A72" s="1">
        <v>22647</v>
      </c>
      <c r="B72" s="2">
        <v>594.01300000000003</v>
      </c>
      <c r="C72" s="4">
        <f t="shared" si="0"/>
        <v>2.3080818171171226E-2</v>
      </c>
      <c r="D72" s="4">
        <f t="shared" si="1"/>
        <v>8.9896113522856133E-2</v>
      </c>
    </row>
    <row r="73" spans="1:4">
      <c r="A73" s="1">
        <v>22737</v>
      </c>
      <c r="B73" s="2">
        <v>600.36599999999999</v>
      </c>
      <c r="C73" s="4">
        <f t="shared" si="0"/>
        <v>1.0695052128488688E-2</v>
      </c>
      <c r="D73" s="4">
        <f t="shared" si="1"/>
        <v>8.0679332907325291E-2</v>
      </c>
    </row>
    <row r="74" spans="1:4">
      <c r="A74" s="1">
        <v>22828</v>
      </c>
      <c r="B74" s="2">
        <v>609.02700000000004</v>
      </c>
      <c r="C74" s="4">
        <f t="shared" si="0"/>
        <v>1.4426200017989124E-2</v>
      </c>
      <c r="D74" s="4">
        <f t="shared" si="1"/>
        <v>7.286528650751159E-2</v>
      </c>
    </row>
    <row r="75" spans="1:4">
      <c r="A75" s="1">
        <v>22920</v>
      </c>
      <c r="B75" s="2">
        <v>612.28</v>
      </c>
      <c r="C75" s="4">
        <f t="shared" si="0"/>
        <v>5.3413067072558829E-3</v>
      </c>
      <c r="D75" s="4">
        <f t="shared" si="1"/>
        <v>5.4542448313159235E-2</v>
      </c>
    </row>
    <row r="76" spans="1:4">
      <c r="A76" s="1">
        <v>23012</v>
      </c>
      <c r="B76" s="2">
        <v>621.67200000000003</v>
      </c>
      <c r="C76" s="4">
        <f t="shared" si="0"/>
        <v>1.5339387208466801E-2</v>
      </c>
      <c r="D76" s="4">
        <f t="shared" si="1"/>
        <v>4.6562954009424021E-2</v>
      </c>
    </row>
    <row r="77" spans="1:4">
      <c r="A77" s="1">
        <v>23102</v>
      </c>
      <c r="B77" s="2">
        <v>629.75199999999995</v>
      </c>
      <c r="C77" s="4">
        <f t="shared" si="0"/>
        <v>1.2997207530659137E-2</v>
      </c>
      <c r="D77" s="4">
        <f t="shared" si="1"/>
        <v>4.8946809113107614E-2</v>
      </c>
    </row>
    <row r="78" spans="1:4">
      <c r="A78" s="1">
        <v>23193</v>
      </c>
      <c r="B78" s="2">
        <v>644.44399999999996</v>
      </c>
      <c r="C78" s="4">
        <f t="shared" ref="C78:C141" si="2">(B78-B77)/B77</f>
        <v>2.3329818722290691E-2</v>
      </c>
      <c r="D78" s="4">
        <f t="shared" si="1"/>
        <v>5.8153415201624745E-2</v>
      </c>
    </row>
    <row r="79" spans="1:4">
      <c r="A79" s="1">
        <v>23285</v>
      </c>
      <c r="B79" s="2">
        <v>653.93799999999999</v>
      </c>
      <c r="C79" s="4">
        <f t="shared" si="2"/>
        <v>1.4732079125571855E-2</v>
      </c>
      <c r="D79" s="4">
        <f t="shared" si="1"/>
        <v>6.8037499183380187E-2</v>
      </c>
    </row>
    <row r="80" spans="1:4">
      <c r="A80" s="1">
        <v>23377</v>
      </c>
      <c r="B80" s="2">
        <v>669.822</v>
      </c>
      <c r="C80" s="4">
        <f t="shared" si="2"/>
        <v>2.4289764473084625E-2</v>
      </c>
      <c r="D80" s="4">
        <f t="shared" si="1"/>
        <v>7.7452418638767673E-2</v>
      </c>
    </row>
    <row r="81" spans="1:4">
      <c r="A81" s="1">
        <v>23468</v>
      </c>
      <c r="B81" s="2">
        <v>678.67399999999998</v>
      </c>
      <c r="C81" s="4">
        <f t="shared" si="2"/>
        <v>1.3215451269143108E-2</v>
      </c>
      <c r="D81" s="4">
        <f t="shared" ref="D81:D144" si="3">(B81-B77)/B77</f>
        <v>7.7684548838272888E-2</v>
      </c>
    </row>
    <row r="82" spans="1:4">
      <c r="A82" s="1">
        <v>23559</v>
      </c>
      <c r="B82" s="2">
        <v>692.03099999999995</v>
      </c>
      <c r="C82" s="4">
        <f t="shared" si="2"/>
        <v>1.9681025057685975E-2</v>
      </c>
      <c r="D82" s="4">
        <f t="shared" si="3"/>
        <v>7.3841947477205142E-2</v>
      </c>
    </row>
    <row r="83" spans="1:4">
      <c r="A83" s="1">
        <v>23651</v>
      </c>
      <c r="B83" s="2">
        <v>697.31899999999996</v>
      </c>
      <c r="C83" s="4">
        <f t="shared" si="2"/>
        <v>7.6412761856044188E-3</v>
      </c>
      <c r="D83" s="4">
        <f t="shared" si="3"/>
        <v>6.6338093213729701E-2</v>
      </c>
    </row>
    <row r="84" spans="1:4">
      <c r="A84" s="1">
        <v>23743</v>
      </c>
      <c r="B84" s="2">
        <v>717.79</v>
      </c>
      <c r="C84" s="4">
        <f t="shared" si="2"/>
        <v>2.9356721959390184E-2</v>
      </c>
      <c r="D84" s="4">
        <f t="shared" si="3"/>
        <v>7.161305540875032E-2</v>
      </c>
    </row>
    <row r="85" spans="1:4">
      <c r="A85" s="1">
        <v>23833</v>
      </c>
      <c r="B85" s="2">
        <v>730.19100000000003</v>
      </c>
      <c r="C85" s="4">
        <f t="shared" si="2"/>
        <v>1.7276640800234146E-2</v>
      </c>
      <c r="D85" s="4">
        <f t="shared" si="3"/>
        <v>7.5908315332545606E-2</v>
      </c>
    </row>
    <row r="86" spans="1:4">
      <c r="A86" s="1">
        <v>23924</v>
      </c>
      <c r="B86" s="2">
        <v>749.32299999999998</v>
      </c>
      <c r="C86" s="4">
        <f t="shared" si="2"/>
        <v>2.6201363752771462E-2</v>
      </c>
      <c r="D86" s="4">
        <f t="shared" si="3"/>
        <v>8.2788198794562715E-2</v>
      </c>
    </row>
    <row r="87" spans="1:4">
      <c r="A87" s="1">
        <v>24016</v>
      </c>
      <c r="B87" s="2">
        <v>771.85699999999997</v>
      </c>
      <c r="C87" s="4">
        <f t="shared" si="2"/>
        <v>3.0072478757491753E-2</v>
      </c>
      <c r="D87" s="4">
        <f t="shared" si="3"/>
        <v>0.10689225447750601</v>
      </c>
    </row>
    <row r="88" spans="1:4">
      <c r="A88" s="1">
        <v>24108</v>
      </c>
      <c r="B88" s="2">
        <v>795.73400000000004</v>
      </c>
      <c r="C88" s="4">
        <f t="shared" si="2"/>
        <v>3.0934486569403487E-2</v>
      </c>
      <c r="D88" s="4">
        <f t="shared" si="3"/>
        <v>0.108588863037936</v>
      </c>
    </row>
    <row r="89" spans="1:4">
      <c r="A89" s="1">
        <v>24198</v>
      </c>
      <c r="B89" s="2">
        <v>804.98099999999999</v>
      </c>
      <c r="C89" s="4">
        <f t="shared" si="2"/>
        <v>1.1620717475940397E-2</v>
      </c>
      <c r="D89" s="4">
        <f t="shared" si="3"/>
        <v>0.10242525585771389</v>
      </c>
    </row>
    <row r="90" spans="1:4">
      <c r="A90" s="1">
        <v>24289</v>
      </c>
      <c r="B90" s="2">
        <v>819.63800000000003</v>
      </c>
      <c r="C90" s="4">
        <f t="shared" si="2"/>
        <v>1.8207883167428846E-2</v>
      </c>
      <c r="D90" s="4">
        <f t="shared" si="3"/>
        <v>9.3838037802122798E-2</v>
      </c>
    </row>
    <row r="91" spans="1:4">
      <c r="A91" s="1">
        <v>24381</v>
      </c>
      <c r="B91" s="2">
        <v>833.30200000000002</v>
      </c>
      <c r="C91" s="4">
        <f t="shared" si="2"/>
        <v>1.6670774171036466E-2</v>
      </c>
      <c r="D91" s="4">
        <f t="shared" si="3"/>
        <v>7.96067147152906E-2</v>
      </c>
    </row>
    <row r="92" spans="1:4">
      <c r="A92" s="1">
        <v>24473</v>
      </c>
      <c r="B92" s="2">
        <v>844.17</v>
      </c>
      <c r="C92" s="4">
        <f t="shared" si="2"/>
        <v>1.3042090382598312E-2</v>
      </c>
      <c r="D92" s="4">
        <f t="shared" si="3"/>
        <v>6.0869587073067027E-2</v>
      </c>
    </row>
    <row r="93" spans="1:4">
      <c r="A93" s="1">
        <v>24563</v>
      </c>
      <c r="B93" s="2">
        <v>848.98299999999995</v>
      </c>
      <c r="C93" s="4">
        <f t="shared" si="2"/>
        <v>5.7014582370849337E-3</v>
      </c>
      <c r="D93" s="4">
        <f t="shared" si="3"/>
        <v>5.4662159727993521E-2</v>
      </c>
    </row>
    <row r="94" spans="1:4">
      <c r="A94" s="1">
        <v>24654</v>
      </c>
      <c r="B94" s="2">
        <v>865.23299999999995</v>
      </c>
      <c r="C94" s="4">
        <f t="shared" si="2"/>
        <v>1.9140548161741756E-2</v>
      </c>
      <c r="D94" s="4">
        <f t="shared" si="3"/>
        <v>5.5628216358929075E-2</v>
      </c>
    </row>
    <row r="95" spans="1:4">
      <c r="A95" s="1">
        <v>24746</v>
      </c>
      <c r="B95" s="2">
        <v>881.43899999999996</v>
      </c>
      <c r="C95" s="4">
        <f t="shared" si="2"/>
        <v>1.873021486697805E-2</v>
      </c>
      <c r="D95" s="4">
        <f t="shared" si="3"/>
        <v>5.7766572023107997E-2</v>
      </c>
    </row>
    <row r="96" spans="1:4">
      <c r="A96" s="1">
        <v>24838</v>
      </c>
      <c r="B96" s="2">
        <v>909.38699999999994</v>
      </c>
      <c r="C96" s="4">
        <f t="shared" si="2"/>
        <v>3.170724236163816E-2</v>
      </c>
      <c r="D96" s="4">
        <f t="shared" si="3"/>
        <v>7.7255766018692898E-2</v>
      </c>
    </row>
    <row r="97" spans="1:4">
      <c r="A97" s="1">
        <v>24929</v>
      </c>
      <c r="B97" s="2">
        <v>934.34400000000005</v>
      </c>
      <c r="C97" s="4">
        <f t="shared" si="2"/>
        <v>2.7443761566857794E-2</v>
      </c>
      <c r="D97" s="4">
        <f t="shared" si="3"/>
        <v>0.10054500502365785</v>
      </c>
    </row>
    <row r="98" spans="1:4">
      <c r="A98" s="1">
        <v>25020</v>
      </c>
      <c r="B98" s="2">
        <v>950.82500000000005</v>
      </c>
      <c r="C98" s="4">
        <f t="shared" si="2"/>
        <v>1.7639113645509571E-2</v>
      </c>
      <c r="D98" s="4">
        <f t="shared" si="3"/>
        <v>9.8923642533283063E-2</v>
      </c>
    </row>
    <row r="99" spans="1:4">
      <c r="A99" s="1">
        <v>25112</v>
      </c>
      <c r="B99" s="2">
        <v>968.03</v>
      </c>
      <c r="C99" s="4">
        <f t="shared" si="2"/>
        <v>1.8094812399758027E-2</v>
      </c>
      <c r="D99" s="4">
        <f t="shared" si="3"/>
        <v>9.8238221816824553E-2</v>
      </c>
    </row>
    <row r="100" spans="1:4">
      <c r="A100" s="1">
        <v>25204</v>
      </c>
      <c r="B100" s="2">
        <v>993.33699999999999</v>
      </c>
      <c r="C100" s="4">
        <f t="shared" si="2"/>
        <v>2.6142784831048642E-2</v>
      </c>
      <c r="D100" s="4">
        <f t="shared" si="3"/>
        <v>9.2314933026313384E-2</v>
      </c>
    </row>
    <row r="101" spans="1:4">
      <c r="A101" s="1">
        <v>25294</v>
      </c>
      <c r="B101" s="2">
        <v>1009.02</v>
      </c>
      <c r="C101" s="4">
        <f t="shared" si="2"/>
        <v>1.5788196754978414E-2</v>
      </c>
      <c r="D101" s="4">
        <f t="shared" si="3"/>
        <v>7.9923454316611367E-2</v>
      </c>
    </row>
    <row r="102" spans="1:4">
      <c r="A102" s="1">
        <v>25385</v>
      </c>
      <c r="B102" s="2">
        <v>1029.9559999999999</v>
      </c>
      <c r="C102" s="4">
        <f t="shared" si="2"/>
        <v>2.0748845414362373E-2</v>
      </c>
      <c r="D102" s="4">
        <f t="shared" si="3"/>
        <v>8.3223516419950946E-2</v>
      </c>
    </row>
    <row r="103" spans="1:4">
      <c r="A103" s="1">
        <v>25477</v>
      </c>
      <c r="B103" s="2">
        <v>1038.1469999999999</v>
      </c>
      <c r="C103" s="4">
        <f t="shared" si="2"/>
        <v>7.9527669143148166E-3</v>
      </c>
      <c r="D103" s="4">
        <f t="shared" si="3"/>
        <v>7.2432672541140219E-2</v>
      </c>
    </row>
    <row r="104" spans="1:4">
      <c r="A104" s="1">
        <v>25569</v>
      </c>
      <c r="B104" s="2">
        <v>1051.2</v>
      </c>
      <c r="C104" s="4">
        <f t="shared" si="2"/>
        <v>1.2573363887773227E-2</v>
      </c>
      <c r="D104" s="4">
        <f t="shared" si="3"/>
        <v>5.82511272609397E-2</v>
      </c>
    </row>
    <row r="105" spans="1:4">
      <c r="A105" s="1">
        <v>25659</v>
      </c>
      <c r="B105" s="2">
        <v>1067.375</v>
      </c>
      <c r="C105" s="4">
        <f t="shared" si="2"/>
        <v>1.5387176560121722E-2</v>
      </c>
      <c r="D105" s="4">
        <f t="shared" si="3"/>
        <v>5.7833343243939683E-2</v>
      </c>
    </row>
    <row r="106" spans="1:4">
      <c r="A106" s="1">
        <v>25750</v>
      </c>
      <c r="B106" s="2">
        <v>1086.059</v>
      </c>
      <c r="C106" s="4">
        <f t="shared" si="2"/>
        <v>1.750462583440681E-2</v>
      </c>
      <c r="D106" s="4">
        <f t="shared" si="3"/>
        <v>5.4471258966402515E-2</v>
      </c>
    </row>
    <row r="107" spans="1:4">
      <c r="A107" s="1">
        <v>25842</v>
      </c>
      <c r="B107" s="2">
        <v>1088.6079999999999</v>
      </c>
      <c r="C107" s="4">
        <f t="shared" si="2"/>
        <v>2.3470179796861662E-3</v>
      </c>
      <c r="D107" s="4">
        <f t="shared" si="3"/>
        <v>4.860679653266832E-2</v>
      </c>
    </row>
    <row r="108" spans="1:4">
      <c r="A108" s="1">
        <v>25934</v>
      </c>
      <c r="B108" s="2">
        <v>1135.1559999999999</v>
      </c>
      <c r="C108" s="4">
        <f t="shared" si="2"/>
        <v>4.2759193391928046E-2</v>
      </c>
      <c r="D108" s="4">
        <f t="shared" si="3"/>
        <v>7.9866818873668088E-2</v>
      </c>
    </row>
    <row r="109" spans="1:4">
      <c r="A109" s="1">
        <v>26024</v>
      </c>
      <c r="B109" s="2">
        <v>1156.271</v>
      </c>
      <c r="C109" s="4">
        <f t="shared" si="2"/>
        <v>1.8600967620309463E-2</v>
      </c>
      <c r="D109" s="4">
        <f t="shared" si="3"/>
        <v>8.3284693758051254E-2</v>
      </c>
    </row>
    <row r="110" spans="1:4">
      <c r="A110" s="1">
        <v>26115</v>
      </c>
      <c r="B110" s="2">
        <v>1177.675</v>
      </c>
      <c r="C110" s="4">
        <f t="shared" si="2"/>
        <v>1.851123136358172E-2</v>
      </c>
      <c r="D110" s="4">
        <f t="shared" si="3"/>
        <v>8.4356374745755053E-2</v>
      </c>
    </row>
    <row r="111" spans="1:4">
      <c r="A111" s="1">
        <v>26207</v>
      </c>
      <c r="B111" s="2">
        <v>1190.297</v>
      </c>
      <c r="C111" s="4">
        <f t="shared" si="2"/>
        <v>1.0717727726240323E-2</v>
      </c>
      <c r="D111" s="4">
        <f t="shared" si="3"/>
        <v>9.341195361415687E-2</v>
      </c>
    </row>
    <row r="112" spans="1:4">
      <c r="A112" s="1">
        <v>26299</v>
      </c>
      <c r="B112" s="2">
        <v>1230.6089999999999</v>
      </c>
      <c r="C112" s="4">
        <f t="shared" si="2"/>
        <v>3.3867177687585452E-2</v>
      </c>
      <c r="D112" s="4">
        <f t="shared" si="3"/>
        <v>8.4088002001487E-2</v>
      </c>
    </row>
    <row r="113" spans="1:4">
      <c r="A113" s="1">
        <v>26390</v>
      </c>
      <c r="B113" s="2">
        <v>1266.3689999999999</v>
      </c>
      <c r="C113" s="4">
        <f t="shared" si="2"/>
        <v>2.9058783090323566E-2</v>
      </c>
      <c r="D113" s="4">
        <f t="shared" si="3"/>
        <v>9.5218162524183317E-2</v>
      </c>
    </row>
    <row r="114" spans="1:4">
      <c r="A114" s="1">
        <v>26481</v>
      </c>
      <c r="B114" s="2">
        <v>1290.566</v>
      </c>
      <c r="C114" s="4">
        <f t="shared" si="2"/>
        <v>1.9107384972310692E-2</v>
      </c>
      <c r="D114" s="4">
        <f t="shared" si="3"/>
        <v>9.585921412953495E-2</v>
      </c>
    </row>
    <row r="115" spans="1:4">
      <c r="A115" s="1">
        <v>26573</v>
      </c>
      <c r="B115" s="2">
        <v>1328.904</v>
      </c>
      <c r="C115" s="4">
        <f t="shared" si="2"/>
        <v>2.9706345897846344E-2</v>
      </c>
      <c r="D115" s="4">
        <f t="shared" si="3"/>
        <v>0.11644740766380153</v>
      </c>
    </row>
    <row r="116" spans="1:4">
      <c r="A116" s="1">
        <v>26665</v>
      </c>
      <c r="B116" s="2">
        <v>1377.49</v>
      </c>
      <c r="C116" s="4">
        <f t="shared" si="2"/>
        <v>3.656095549415158E-2</v>
      </c>
      <c r="D116" s="4">
        <f t="shared" si="3"/>
        <v>0.11935635120497258</v>
      </c>
    </row>
    <row r="117" spans="1:4">
      <c r="A117" s="1">
        <v>26755</v>
      </c>
      <c r="B117" s="2">
        <v>1413.8869999999999</v>
      </c>
      <c r="C117" s="4">
        <f t="shared" si="2"/>
        <v>2.64226963535125E-2</v>
      </c>
      <c r="D117" s="4">
        <f t="shared" si="3"/>
        <v>0.11648895385152357</v>
      </c>
    </row>
    <row r="118" spans="1:4">
      <c r="A118" s="1">
        <v>26846</v>
      </c>
      <c r="B118" s="2">
        <v>1433.838</v>
      </c>
      <c r="C118" s="4">
        <f t="shared" si="2"/>
        <v>1.411074576681165E-2</v>
      </c>
      <c r="D118" s="4">
        <f t="shared" si="3"/>
        <v>0.11101485704721799</v>
      </c>
    </row>
    <row r="119" spans="1:4">
      <c r="A119" s="1">
        <v>26938</v>
      </c>
      <c r="B119" s="2">
        <v>1476.289</v>
      </c>
      <c r="C119" s="4">
        <f t="shared" si="2"/>
        <v>2.9606552483613924E-2</v>
      </c>
      <c r="D119" s="4">
        <f t="shared" si="3"/>
        <v>0.11090718366413224</v>
      </c>
    </row>
    <row r="120" spans="1:4">
      <c r="A120" s="1">
        <v>27030</v>
      </c>
      <c r="B120" s="2">
        <v>1491.2090000000001</v>
      </c>
      <c r="C120" s="4">
        <f t="shared" si="2"/>
        <v>1.0106422252011681E-2</v>
      </c>
      <c r="D120" s="4">
        <f t="shared" si="3"/>
        <v>8.2555227261177977E-2</v>
      </c>
    </row>
    <row r="121" spans="1:4">
      <c r="A121" s="1">
        <v>27120</v>
      </c>
      <c r="B121" s="2">
        <v>1530.056</v>
      </c>
      <c r="C121" s="4">
        <f t="shared" si="2"/>
        <v>2.6050674318623332E-2</v>
      </c>
      <c r="D121" s="4">
        <f t="shared" si="3"/>
        <v>8.2162860256866421E-2</v>
      </c>
    </row>
    <row r="122" spans="1:4">
      <c r="A122" s="1">
        <v>27211</v>
      </c>
      <c r="B122" s="2">
        <v>1560.0260000000001</v>
      </c>
      <c r="C122" s="4">
        <f t="shared" si="2"/>
        <v>1.9587518365340895E-2</v>
      </c>
      <c r="D122" s="4">
        <f t="shared" si="3"/>
        <v>8.8007152830375607E-2</v>
      </c>
    </row>
    <row r="123" spans="1:4">
      <c r="A123" s="1">
        <v>27303</v>
      </c>
      <c r="B123" s="2">
        <v>1599.6790000000001</v>
      </c>
      <c r="C123" s="4">
        <f t="shared" si="2"/>
        <v>2.5418166107487965E-2</v>
      </c>
      <c r="D123" s="4">
        <f t="shared" si="3"/>
        <v>8.3581195822769183E-2</v>
      </c>
    </row>
    <row r="124" spans="1:4">
      <c r="A124" s="1">
        <v>27395</v>
      </c>
      <c r="B124" s="2">
        <v>1616.116</v>
      </c>
      <c r="C124" s="4">
        <f t="shared" si="2"/>
        <v>1.0275186459283329E-2</v>
      </c>
      <c r="D124" s="4">
        <f t="shared" si="3"/>
        <v>8.3762235877063454E-2</v>
      </c>
    </row>
    <row r="125" spans="1:4">
      <c r="A125" s="1">
        <v>27485</v>
      </c>
      <c r="B125" s="2">
        <v>1651.8530000000001</v>
      </c>
      <c r="C125" s="4">
        <f t="shared" si="2"/>
        <v>2.211289288640177E-2</v>
      </c>
      <c r="D125" s="4">
        <f t="shared" si="3"/>
        <v>7.960296878022767E-2</v>
      </c>
    </row>
    <row r="126" spans="1:4">
      <c r="A126" s="1">
        <v>27576</v>
      </c>
      <c r="B126" s="2">
        <v>1709.82</v>
      </c>
      <c r="C126" s="4">
        <f t="shared" si="2"/>
        <v>3.5092105653469083E-2</v>
      </c>
      <c r="D126" s="4">
        <f t="shared" si="3"/>
        <v>9.6020194535219192E-2</v>
      </c>
    </row>
    <row r="127" spans="1:4">
      <c r="A127" s="1">
        <v>27668</v>
      </c>
      <c r="B127" s="2">
        <v>1761.8309999999999</v>
      </c>
      <c r="C127" s="4">
        <f t="shared" si="2"/>
        <v>3.0418991472786591E-2</v>
      </c>
      <c r="D127" s="4">
        <f t="shared" si="3"/>
        <v>0.10136533642061926</v>
      </c>
    </row>
    <row r="128" spans="1:4">
      <c r="A128" s="1">
        <v>27760</v>
      </c>
      <c r="B128" s="2">
        <v>1820.4870000000001</v>
      </c>
      <c r="C128" s="4">
        <f t="shared" si="2"/>
        <v>3.3292637034993813E-2</v>
      </c>
      <c r="D128" s="4">
        <f t="shared" si="3"/>
        <v>0.12645812553059316</v>
      </c>
    </row>
    <row r="129" spans="1:4">
      <c r="A129" s="1">
        <v>27851</v>
      </c>
      <c r="B129" s="2">
        <v>1852.3320000000001</v>
      </c>
      <c r="C129" s="4">
        <f t="shared" si="2"/>
        <v>1.7492572042535886E-2</v>
      </c>
      <c r="D129" s="4">
        <f t="shared" si="3"/>
        <v>0.12136612640471037</v>
      </c>
    </row>
    <row r="130" spans="1:4">
      <c r="A130" s="1">
        <v>27942</v>
      </c>
      <c r="B130" s="2">
        <v>1886.558</v>
      </c>
      <c r="C130" s="4">
        <f t="shared" si="2"/>
        <v>1.8477249218822482E-2</v>
      </c>
      <c r="D130" s="4">
        <f t="shared" si="3"/>
        <v>0.1033664362330538</v>
      </c>
    </row>
    <row r="131" spans="1:4">
      <c r="A131" s="1">
        <v>28034</v>
      </c>
      <c r="B131" s="2">
        <v>1934.2729999999999</v>
      </c>
      <c r="C131" s="4">
        <f t="shared" si="2"/>
        <v>2.5292092795450718E-2</v>
      </c>
      <c r="D131" s="4">
        <f t="shared" si="3"/>
        <v>9.7876584076452292E-2</v>
      </c>
    </row>
    <row r="132" spans="1:4">
      <c r="A132" s="1">
        <v>28126</v>
      </c>
      <c r="B132" s="2">
        <v>1988.6479999999999</v>
      </c>
      <c r="C132" s="4">
        <f t="shared" si="2"/>
        <v>2.8111336920899999E-2</v>
      </c>
      <c r="D132" s="4">
        <f t="shared" si="3"/>
        <v>9.237143687375951E-2</v>
      </c>
    </row>
    <row r="133" spans="1:4">
      <c r="A133" s="1">
        <v>28216</v>
      </c>
      <c r="B133" s="2">
        <v>2055.9090000000001</v>
      </c>
      <c r="C133" s="4">
        <f t="shared" si="2"/>
        <v>3.3822476375909766E-2</v>
      </c>
      <c r="D133" s="4">
        <f t="shared" si="3"/>
        <v>0.10990308432829535</v>
      </c>
    </row>
    <row r="134" spans="1:4">
      <c r="A134" s="1">
        <v>28307</v>
      </c>
      <c r="B134" s="2">
        <v>2118.473</v>
      </c>
      <c r="C134" s="4">
        <f t="shared" si="2"/>
        <v>3.0431308000499948E-2</v>
      </c>
      <c r="D134" s="4">
        <f t="shared" si="3"/>
        <v>0.12293022530979697</v>
      </c>
    </row>
    <row r="135" spans="1:4">
      <c r="A135" s="1">
        <v>28399</v>
      </c>
      <c r="B135" s="2">
        <v>2164.27</v>
      </c>
      <c r="C135" s="4">
        <f t="shared" si="2"/>
        <v>2.1617929518101021E-2</v>
      </c>
      <c r="D135" s="4">
        <f t="shared" si="3"/>
        <v>0.11890617301694233</v>
      </c>
    </row>
    <row r="136" spans="1:4">
      <c r="A136" s="1">
        <v>28491</v>
      </c>
      <c r="B136" s="2">
        <v>2202.7600000000002</v>
      </c>
      <c r="C136" s="4">
        <f t="shared" si="2"/>
        <v>1.7784287542681937E-2</v>
      </c>
      <c r="D136" s="4">
        <f t="shared" si="3"/>
        <v>0.10766711856497496</v>
      </c>
    </row>
    <row r="137" spans="1:4">
      <c r="A137" s="1">
        <v>28581</v>
      </c>
      <c r="B137" s="2">
        <v>2331.6329999999998</v>
      </c>
      <c r="C137" s="4">
        <f t="shared" si="2"/>
        <v>5.8505238882129502E-2</v>
      </c>
      <c r="D137" s="4">
        <f t="shared" si="3"/>
        <v>0.13411293982369826</v>
      </c>
    </row>
    <row r="138" spans="1:4">
      <c r="A138" s="1">
        <v>28672</v>
      </c>
      <c r="B138" s="2">
        <v>2395.0529999999999</v>
      </c>
      <c r="C138" s="4">
        <f t="shared" si="2"/>
        <v>2.7199820898057319E-2</v>
      </c>
      <c r="D138" s="4">
        <f t="shared" si="3"/>
        <v>0.13055630163801943</v>
      </c>
    </row>
    <row r="139" spans="1:4">
      <c r="A139" s="1">
        <v>28764</v>
      </c>
      <c r="B139" s="2">
        <v>2476.9490000000001</v>
      </c>
      <c r="C139" s="4">
        <f t="shared" si="2"/>
        <v>3.4193815335193077E-2</v>
      </c>
      <c r="D139" s="4">
        <f t="shared" si="3"/>
        <v>0.14447319419480939</v>
      </c>
    </row>
    <row r="140" spans="1:4">
      <c r="A140" s="1">
        <v>28856</v>
      </c>
      <c r="B140" s="2">
        <v>2526.61</v>
      </c>
      <c r="C140" s="4">
        <f t="shared" si="2"/>
        <v>2.0049262217348866E-2</v>
      </c>
      <c r="D140" s="4">
        <f t="shared" si="3"/>
        <v>0.14702010205378702</v>
      </c>
    </row>
    <row r="141" spans="1:4">
      <c r="A141" s="1">
        <v>28946</v>
      </c>
      <c r="B141" s="2">
        <v>2591.2469999999998</v>
      </c>
      <c r="C141" s="4">
        <f t="shared" si="2"/>
        <v>2.5582499871369034E-2</v>
      </c>
      <c r="D141" s="4">
        <f t="shared" si="3"/>
        <v>0.11134428102535865</v>
      </c>
    </row>
    <row r="142" spans="1:4">
      <c r="A142" s="1">
        <v>29037</v>
      </c>
      <c r="B142" s="2">
        <v>2667.5650000000001</v>
      </c>
      <c r="C142" s="4">
        <f t="shared" ref="C142:C205" si="4">(B142-B141)/B141</f>
        <v>2.9452228984732143E-2</v>
      </c>
      <c r="D142" s="4">
        <f t="shared" si="3"/>
        <v>0.11378119816137688</v>
      </c>
    </row>
    <row r="143" spans="1:4">
      <c r="A143" s="1">
        <v>29129</v>
      </c>
      <c r="B143" s="2">
        <v>2723.8829999999998</v>
      </c>
      <c r="C143" s="4">
        <f t="shared" si="4"/>
        <v>2.1112137848562175E-2</v>
      </c>
      <c r="D143" s="4">
        <f t="shared" si="3"/>
        <v>9.9692807562852412E-2</v>
      </c>
    </row>
    <row r="144" spans="1:4">
      <c r="A144" s="1">
        <v>29221</v>
      </c>
      <c r="B144" s="2">
        <v>2789.8420000000001</v>
      </c>
      <c r="C144" s="4">
        <f t="shared" si="4"/>
        <v>2.4215063569176902E-2</v>
      </c>
      <c r="D144" s="4">
        <f t="shared" si="3"/>
        <v>0.10418386692049821</v>
      </c>
    </row>
    <row r="145" spans="1:4">
      <c r="A145" s="1">
        <v>29312</v>
      </c>
      <c r="B145" s="2">
        <v>2797.3519999999999</v>
      </c>
      <c r="C145" s="4">
        <f t="shared" si="4"/>
        <v>2.691908717411152E-3</v>
      </c>
      <c r="D145" s="4">
        <f t="shared" ref="D145:D208" si="5">(B145-B141)/B141</f>
        <v>7.9538924695330096E-2</v>
      </c>
    </row>
    <row r="146" spans="1:4">
      <c r="A146" s="1">
        <v>29403</v>
      </c>
      <c r="B146" s="2">
        <v>2856.4830000000002</v>
      </c>
      <c r="C146" s="4">
        <f t="shared" si="4"/>
        <v>2.1138204988146045E-2</v>
      </c>
      <c r="D146" s="4">
        <f t="shared" si="5"/>
        <v>7.0820392380316927E-2</v>
      </c>
    </row>
    <row r="147" spans="1:4">
      <c r="A147" s="1">
        <v>29495</v>
      </c>
      <c r="B147" s="2">
        <v>2985.5569999999998</v>
      </c>
      <c r="C147" s="4">
        <f t="shared" si="4"/>
        <v>4.5186335784249236E-2</v>
      </c>
      <c r="D147" s="4">
        <f t="shared" si="5"/>
        <v>9.6066534428975101E-2</v>
      </c>
    </row>
    <row r="148" spans="1:4">
      <c r="A148" s="1">
        <v>29587</v>
      </c>
      <c r="B148" s="2">
        <v>3124.2060000000001</v>
      </c>
      <c r="C148" s="4">
        <f t="shared" si="4"/>
        <v>4.6439910542655977E-2</v>
      </c>
      <c r="D148" s="4">
        <f t="shared" si="5"/>
        <v>0.11985051483202275</v>
      </c>
    </row>
    <row r="149" spans="1:4">
      <c r="A149" s="1">
        <v>29677</v>
      </c>
      <c r="B149" s="2">
        <v>3162.5320000000002</v>
      </c>
      <c r="C149" s="4">
        <f t="shared" si="4"/>
        <v>1.2267436910370194E-2</v>
      </c>
      <c r="D149" s="4">
        <f t="shared" si="5"/>
        <v>0.13054488673574163</v>
      </c>
    </row>
    <row r="150" spans="1:4">
      <c r="A150" s="1">
        <v>29768</v>
      </c>
      <c r="B150" s="2">
        <v>3260.6089999999999</v>
      </c>
      <c r="C150" s="4">
        <f t="shared" si="4"/>
        <v>3.1012176319480646E-2</v>
      </c>
      <c r="D150" s="4">
        <f t="shared" si="5"/>
        <v>0.14147677406096928</v>
      </c>
    </row>
    <row r="151" spans="1:4">
      <c r="A151" s="1">
        <v>29860</v>
      </c>
      <c r="B151" s="2">
        <v>3280.8180000000002</v>
      </c>
      <c r="C151" s="4">
        <f t="shared" si="4"/>
        <v>6.197921921947798E-3</v>
      </c>
      <c r="D151" s="4">
        <f t="shared" si="5"/>
        <v>9.889645382754389E-2</v>
      </c>
    </row>
    <row r="152" spans="1:4">
      <c r="A152" s="1">
        <v>29952</v>
      </c>
      <c r="B152" s="2">
        <v>3274.3020000000001</v>
      </c>
      <c r="C152" s="4">
        <f t="shared" si="4"/>
        <v>-1.9860900543706098E-3</v>
      </c>
      <c r="D152" s="4">
        <f t="shared" si="5"/>
        <v>4.8042926746827835E-2</v>
      </c>
    </row>
    <row r="153" spans="1:4">
      <c r="A153" s="1">
        <v>30042</v>
      </c>
      <c r="B153" s="2">
        <v>3331.9720000000002</v>
      </c>
      <c r="C153" s="4">
        <f t="shared" si="4"/>
        <v>1.7612914141701061E-2</v>
      </c>
      <c r="D153" s="4">
        <f t="shared" si="5"/>
        <v>5.3577323486371065E-2</v>
      </c>
    </row>
    <row r="154" spans="1:4">
      <c r="A154" s="1">
        <v>30133</v>
      </c>
      <c r="B154" s="2">
        <v>3366.3220000000001</v>
      </c>
      <c r="C154" s="4">
        <f t="shared" si="4"/>
        <v>1.0309210281478928E-2</v>
      </c>
      <c r="D154" s="4">
        <f t="shared" si="5"/>
        <v>3.2421244006871172E-2</v>
      </c>
    </row>
    <row r="155" spans="1:4">
      <c r="A155" s="1">
        <v>30225</v>
      </c>
      <c r="B155" s="2">
        <v>3402.5610000000001</v>
      </c>
      <c r="C155" s="4">
        <f t="shared" si="4"/>
        <v>1.0765161502672659E-2</v>
      </c>
      <c r="D155" s="4">
        <f t="shared" si="5"/>
        <v>3.7107514040705683E-2</v>
      </c>
    </row>
    <row r="156" spans="1:4">
      <c r="A156" s="1">
        <v>30317</v>
      </c>
      <c r="B156" s="2">
        <v>3473.413</v>
      </c>
      <c r="C156" s="4">
        <f t="shared" si="4"/>
        <v>2.0823138806328485E-2</v>
      </c>
      <c r="D156" s="4">
        <f t="shared" si="5"/>
        <v>6.0810212375034395E-2</v>
      </c>
    </row>
    <row r="157" spans="1:4">
      <c r="A157" s="1">
        <v>30407</v>
      </c>
      <c r="B157" s="2">
        <v>3578.848</v>
      </c>
      <c r="C157" s="4">
        <f t="shared" si="4"/>
        <v>3.0354869979469744E-2</v>
      </c>
      <c r="D157" s="4">
        <f t="shared" si="5"/>
        <v>7.4093059605542827E-2</v>
      </c>
    </row>
    <row r="158" spans="1:4">
      <c r="A158" s="1">
        <v>30498</v>
      </c>
      <c r="B158" s="2">
        <v>3689.1790000000001</v>
      </c>
      <c r="C158" s="4">
        <f t="shared" si="4"/>
        <v>3.0828635359758261E-2</v>
      </c>
      <c r="D158" s="4">
        <f t="shared" si="5"/>
        <v>9.5907937505681259E-2</v>
      </c>
    </row>
    <row r="159" spans="1:4">
      <c r="A159" s="1">
        <v>30590</v>
      </c>
      <c r="B159" s="2">
        <v>3794.7060000000001</v>
      </c>
      <c r="C159" s="4">
        <f t="shared" si="4"/>
        <v>2.8604467281202684E-2</v>
      </c>
      <c r="D159" s="4">
        <f t="shared" si="5"/>
        <v>0.11524995437260345</v>
      </c>
    </row>
    <row r="160" spans="1:4">
      <c r="A160" s="1">
        <v>30682</v>
      </c>
      <c r="B160" s="2">
        <v>3908.0540000000001</v>
      </c>
      <c r="C160" s="4">
        <f t="shared" si="4"/>
        <v>2.9870034727328007E-2</v>
      </c>
      <c r="D160" s="4">
        <f t="shared" si="5"/>
        <v>0.1251336941503933</v>
      </c>
    </row>
    <row r="161" spans="1:4">
      <c r="A161" s="1">
        <v>30773</v>
      </c>
      <c r="B161" s="2">
        <v>4009.6010000000001</v>
      </c>
      <c r="C161" s="4">
        <f t="shared" si="4"/>
        <v>2.5984031950428532E-2</v>
      </c>
      <c r="D161" s="4">
        <f t="shared" si="5"/>
        <v>0.12036079766449991</v>
      </c>
    </row>
    <row r="162" spans="1:4">
      <c r="A162" s="1">
        <v>30864</v>
      </c>
      <c r="B162" s="2">
        <v>4084.25</v>
      </c>
      <c r="C162" s="4">
        <f t="shared" si="4"/>
        <v>1.8617563193943708E-2</v>
      </c>
      <c r="D162" s="4">
        <f t="shared" si="5"/>
        <v>0.10708913826084338</v>
      </c>
    </row>
    <row r="163" spans="1:4">
      <c r="A163" s="1">
        <v>30956</v>
      </c>
      <c r="B163" s="2">
        <v>4148.5510000000004</v>
      </c>
      <c r="C163" s="4">
        <f t="shared" si="4"/>
        <v>1.5743649384832071E-2</v>
      </c>
      <c r="D163" s="4">
        <f t="shared" si="5"/>
        <v>9.3247013075584834E-2</v>
      </c>
    </row>
    <row r="164" spans="1:4">
      <c r="A164" s="1">
        <v>31048</v>
      </c>
      <c r="B164" s="2">
        <v>4230.1679999999997</v>
      </c>
      <c r="C164" s="4">
        <f t="shared" si="4"/>
        <v>1.967361616140172E-2</v>
      </c>
      <c r="D164" s="4">
        <f t="shared" si="5"/>
        <v>8.2423119025479066E-2</v>
      </c>
    </row>
    <row r="165" spans="1:4">
      <c r="A165" s="1">
        <v>31138</v>
      </c>
      <c r="B165" s="2">
        <v>4294.8869999999997</v>
      </c>
      <c r="C165" s="4">
        <f t="shared" si="4"/>
        <v>1.5299392364558583E-2</v>
      </c>
      <c r="D165" s="4">
        <f t="shared" si="5"/>
        <v>7.1150720483160193E-2</v>
      </c>
    </row>
    <row r="166" spans="1:4">
      <c r="A166" s="1">
        <v>31229</v>
      </c>
      <c r="B166" s="2">
        <v>4386.7730000000001</v>
      </c>
      <c r="C166" s="4">
        <f t="shared" si="4"/>
        <v>2.1394276496680919E-2</v>
      </c>
      <c r="D166" s="4">
        <f t="shared" si="5"/>
        <v>7.4070637203893036E-2</v>
      </c>
    </row>
    <row r="167" spans="1:4">
      <c r="A167" s="1">
        <v>31321</v>
      </c>
      <c r="B167" s="2">
        <v>4444.0940000000001</v>
      </c>
      <c r="C167" s="4">
        <f t="shared" si="4"/>
        <v>1.3066780524089099E-2</v>
      </c>
      <c r="D167" s="4">
        <f t="shared" si="5"/>
        <v>7.1240054660048679E-2</v>
      </c>
    </row>
    <row r="168" spans="1:4">
      <c r="A168" s="1">
        <v>31413</v>
      </c>
      <c r="B168" s="2">
        <v>4507.8940000000002</v>
      </c>
      <c r="C168" s="4">
        <f t="shared" si="4"/>
        <v>1.4356131981006744E-2</v>
      </c>
      <c r="D168" s="4">
        <f t="shared" si="5"/>
        <v>6.5653657254274675E-2</v>
      </c>
    </row>
    <row r="169" spans="1:4">
      <c r="A169" s="1">
        <v>31503</v>
      </c>
      <c r="B169" s="2">
        <v>4545.34</v>
      </c>
      <c r="C169" s="4">
        <f t="shared" si="4"/>
        <v>8.3067614278418949E-3</v>
      </c>
      <c r="D169" s="4">
        <f t="shared" si="5"/>
        <v>5.8314223400988303E-2</v>
      </c>
    </row>
    <row r="170" spans="1:4">
      <c r="A170" s="1">
        <v>31594</v>
      </c>
      <c r="B170" s="2">
        <v>4607.6689999999999</v>
      </c>
      <c r="C170" s="4">
        <f t="shared" si="4"/>
        <v>1.3712725560684067E-2</v>
      </c>
      <c r="D170" s="4">
        <f t="shared" si="5"/>
        <v>5.0355010391465373E-2</v>
      </c>
    </row>
    <row r="171" spans="1:4">
      <c r="A171" s="1">
        <v>31686</v>
      </c>
      <c r="B171" s="2">
        <v>4657.6270000000004</v>
      </c>
      <c r="C171" s="4">
        <f t="shared" si="4"/>
        <v>1.0842358685053231E-2</v>
      </c>
      <c r="D171" s="4">
        <f t="shared" si="5"/>
        <v>4.8048713641070676E-2</v>
      </c>
    </row>
    <row r="172" spans="1:4">
      <c r="A172" s="1">
        <v>31778</v>
      </c>
      <c r="B172" s="2">
        <v>4722.1559999999999</v>
      </c>
      <c r="C172" s="4">
        <f t="shared" si="4"/>
        <v>1.3854479974458997E-2</v>
      </c>
      <c r="D172" s="4">
        <f t="shared" si="5"/>
        <v>4.7530398895803606E-2</v>
      </c>
    </row>
    <row r="173" spans="1:4">
      <c r="A173" s="1">
        <v>31868</v>
      </c>
      <c r="B173" s="2">
        <v>4806.16</v>
      </c>
      <c r="C173" s="4">
        <f t="shared" si="4"/>
        <v>1.778933182215918E-2</v>
      </c>
      <c r="D173" s="4">
        <f t="shared" si="5"/>
        <v>5.7381846022519702E-2</v>
      </c>
    </row>
    <row r="174" spans="1:4">
      <c r="A174" s="1">
        <v>31959</v>
      </c>
      <c r="B174" s="2">
        <v>4884.5550000000003</v>
      </c>
      <c r="C174" s="4">
        <f t="shared" si="4"/>
        <v>1.6311358756262887E-2</v>
      </c>
      <c r="D174" s="4">
        <f t="shared" si="5"/>
        <v>6.0092424173698332E-2</v>
      </c>
    </row>
    <row r="175" spans="1:4">
      <c r="A175" s="1">
        <v>32051</v>
      </c>
      <c r="B175" s="2">
        <v>5007.9939999999997</v>
      </c>
      <c r="C175" s="4">
        <f t="shared" si="4"/>
        <v>2.5271288786798261E-2</v>
      </c>
      <c r="D175" s="4">
        <f t="shared" si="5"/>
        <v>7.5224357811391779E-2</v>
      </c>
    </row>
    <row r="176" spans="1:4">
      <c r="A176" s="1">
        <v>32143</v>
      </c>
      <c r="B176" s="2">
        <v>5073.3720000000003</v>
      </c>
      <c r="C176" s="4">
        <f t="shared" si="4"/>
        <v>1.3054728100712704E-2</v>
      </c>
      <c r="D176" s="4">
        <f t="shared" si="5"/>
        <v>7.4376195957948102E-2</v>
      </c>
    </row>
    <row r="177" spans="1:4">
      <c r="A177" s="1">
        <v>32234</v>
      </c>
      <c r="B177" s="2">
        <v>5190.0360000000001</v>
      </c>
      <c r="C177" s="4">
        <f t="shared" si="4"/>
        <v>2.2995356934204656E-2</v>
      </c>
      <c r="D177" s="4">
        <f t="shared" si="5"/>
        <v>7.9871664696972267E-2</v>
      </c>
    </row>
    <row r="178" spans="1:4">
      <c r="A178" s="1">
        <v>32325</v>
      </c>
      <c r="B178" s="2">
        <v>5282.835</v>
      </c>
      <c r="C178" s="4">
        <f t="shared" si="4"/>
        <v>1.7880222796142452E-2</v>
      </c>
      <c r="D178" s="4">
        <f t="shared" si="5"/>
        <v>8.1538645792707767E-2</v>
      </c>
    </row>
    <row r="179" spans="1:4">
      <c r="A179" s="1">
        <v>32417</v>
      </c>
      <c r="B179" s="2">
        <v>5399.509</v>
      </c>
      <c r="C179" s="4">
        <f t="shared" si="4"/>
        <v>2.2085490082503045E-2</v>
      </c>
      <c r="D179" s="4">
        <f t="shared" si="5"/>
        <v>7.8178008999212137E-2</v>
      </c>
    </row>
    <row r="180" spans="1:4">
      <c r="A180" s="1">
        <v>32509</v>
      </c>
      <c r="B180" s="2">
        <v>5511.2529999999997</v>
      </c>
      <c r="C180" s="4">
        <f t="shared" si="4"/>
        <v>2.069521506492529E-2</v>
      </c>
      <c r="D180" s="4">
        <f t="shared" si="5"/>
        <v>8.6309657561085482E-2</v>
      </c>
    </row>
    <row r="181" spans="1:4">
      <c r="A181" s="1">
        <v>32599</v>
      </c>
      <c r="B181" s="2">
        <v>5612.4629999999997</v>
      </c>
      <c r="C181" s="4">
        <f t="shared" si="4"/>
        <v>1.8364244936677748E-2</v>
      </c>
      <c r="D181" s="4">
        <f t="shared" si="5"/>
        <v>8.1391920980894872E-2</v>
      </c>
    </row>
    <row r="182" spans="1:4">
      <c r="A182" s="1">
        <v>32690</v>
      </c>
      <c r="B182" s="2">
        <v>5695.3649999999998</v>
      </c>
      <c r="C182" s="4">
        <f t="shared" si="4"/>
        <v>1.477105506085297E-2</v>
      </c>
      <c r="D182" s="4">
        <f t="shared" si="5"/>
        <v>7.8088753481795239E-2</v>
      </c>
    </row>
    <row r="183" spans="1:4">
      <c r="A183" s="1">
        <v>32782</v>
      </c>
      <c r="B183" s="2">
        <v>5747.2370000000001</v>
      </c>
      <c r="C183" s="4">
        <f t="shared" si="4"/>
        <v>9.1077569216372091E-3</v>
      </c>
      <c r="D183" s="4">
        <f t="shared" si="5"/>
        <v>6.4399929697311384E-2</v>
      </c>
    </row>
    <row r="184" spans="1:4">
      <c r="A184" s="1">
        <v>32874</v>
      </c>
      <c r="B184" s="2">
        <v>5872.701</v>
      </c>
      <c r="C184" s="4">
        <f t="shared" si="4"/>
        <v>2.1830316028380235E-2</v>
      </c>
      <c r="D184" s="4">
        <f t="shared" si="5"/>
        <v>6.5583634066518154E-2</v>
      </c>
    </row>
    <row r="185" spans="1:4">
      <c r="A185" s="1">
        <v>32964</v>
      </c>
      <c r="B185" s="2">
        <v>5960.0280000000002</v>
      </c>
      <c r="C185" s="4">
        <f t="shared" si="4"/>
        <v>1.4869989124254789E-2</v>
      </c>
      <c r="D185" s="4">
        <f t="shared" si="5"/>
        <v>6.1927357026674477E-2</v>
      </c>
    </row>
    <row r="186" spans="1:4">
      <c r="A186" s="1">
        <v>33055</v>
      </c>
      <c r="B186" s="2">
        <v>6015.116</v>
      </c>
      <c r="C186" s="4">
        <f t="shared" si="4"/>
        <v>9.2429095970689625E-3</v>
      </c>
      <c r="D186" s="4">
        <f t="shared" si="5"/>
        <v>5.614231923678293E-2</v>
      </c>
    </row>
    <row r="187" spans="1:4">
      <c r="A187" s="1">
        <v>33147</v>
      </c>
      <c r="B187" s="2">
        <v>6004.7330000000002</v>
      </c>
      <c r="C187" s="4">
        <f t="shared" si="4"/>
        <v>-1.7261512496184299E-3</v>
      </c>
      <c r="D187" s="4">
        <f t="shared" si="5"/>
        <v>4.4803442071381448E-2</v>
      </c>
    </row>
    <row r="188" spans="1:4">
      <c r="A188" s="1">
        <v>33239</v>
      </c>
      <c r="B188" s="2">
        <v>6035.1779999999999</v>
      </c>
      <c r="C188" s="4">
        <f t="shared" si="4"/>
        <v>5.0701671498132733E-3</v>
      </c>
      <c r="D188" s="4">
        <f t="shared" si="5"/>
        <v>2.7666486000223724E-2</v>
      </c>
    </row>
    <row r="189" spans="1:4">
      <c r="A189" s="1">
        <v>33329</v>
      </c>
      <c r="B189" s="2">
        <v>6126.8620000000001</v>
      </c>
      <c r="C189" s="4">
        <f t="shared" si="4"/>
        <v>1.5191598325683219E-2</v>
      </c>
      <c r="D189" s="4">
        <f t="shared" si="5"/>
        <v>2.7992150372447885E-2</v>
      </c>
    </row>
    <row r="190" spans="1:4">
      <c r="A190" s="1">
        <v>33420</v>
      </c>
      <c r="B190" s="2">
        <v>6205.9369999999999</v>
      </c>
      <c r="C190" s="4">
        <f t="shared" si="4"/>
        <v>1.2906280572338632E-2</v>
      </c>
      <c r="D190" s="4">
        <f t="shared" si="5"/>
        <v>3.1723577733164234E-2</v>
      </c>
    </row>
    <row r="191" spans="1:4">
      <c r="A191" s="1">
        <v>33512</v>
      </c>
      <c r="B191" s="2">
        <v>6264.54</v>
      </c>
      <c r="C191" s="4">
        <f t="shared" si="4"/>
        <v>9.4430542881759946E-3</v>
      </c>
      <c r="D191" s="4">
        <f t="shared" si="5"/>
        <v>4.3267036186288348E-2</v>
      </c>
    </row>
    <row r="192" spans="1:4">
      <c r="A192" s="1">
        <v>33604</v>
      </c>
      <c r="B192" s="2">
        <v>6363.1019999999999</v>
      </c>
      <c r="C192" s="4">
        <f t="shared" si="4"/>
        <v>1.5733318008983883E-2</v>
      </c>
      <c r="D192" s="4">
        <f t="shared" si="5"/>
        <v>5.4335431365901715E-2</v>
      </c>
    </row>
    <row r="193" spans="1:4">
      <c r="A193" s="1">
        <v>33695</v>
      </c>
      <c r="B193" s="2">
        <v>6470.7629999999999</v>
      </c>
      <c r="C193" s="4">
        <f t="shared" si="4"/>
        <v>1.6919577903984576E-2</v>
      </c>
      <c r="D193" s="4">
        <f t="shared" si="5"/>
        <v>5.6130038509109532E-2</v>
      </c>
    </row>
    <row r="194" spans="1:4">
      <c r="A194" s="1">
        <v>33786</v>
      </c>
      <c r="B194" s="2">
        <v>6566.6409999999996</v>
      </c>
      <c r="C194" s="4">
        <f t="shared" si="4"/>
        <v>1.481710889426791E-2</v>
      </c>
      <c r="D194" s="4">
        <f t="shared" si="5"/>
        <v>5.8122407623538513E-2</v>
      </c>
    </row>
    <row r="195" spans="1:4">
      <c r="A195" s="1">
        <v>33878</v>
      </c>
      <c r="B195" s="2">
        <v>6680.8029999999999</v>
      </c>
      <c r="C195" s="4">
        <f t="shared" si="4"/>
        <v>1.7385144094218073E-2</v>
      </c>
      <c r="D195" s="4">
        <f t="shared" si="5"/>
        <v>6.6447496544039933E-2</v>
      </c>
    </row>
    <row r="196" spans="1:4">
      <c r="A196" s="1">
        <v>33970</v>
      </c>
      <c r="B196" s="2">
        <v>6729.4589999999998</v>
      </c>
      <c r="C196" s="4">
        <f t="shared" si="4"/>
        <v>7.2829568541386341E-3</v>
      </c>
      <c r="D196" s="4">
        <f t="shared" si="5"/>
        <v>5.7575220387791989E-2</v>
      </c>
    </row>
    <row r="197" spans="1:4">
      <c r="A197" s="1">
        <v>34060</v>
      </c>
      <c r="B197" s="2">
        <v>6808.9390000000003</v>
      </c>
      <c r="C197" s="4">
        <f t="shared" si="4"/>
        <v>1.1810756258415494E-2</v>
      </c>
      <c r="D197" s="4">
        <f t="shared" si="5"/>
        <v>5.2262152083146982E-2</v>
      </c>
    </row>
    <row r="198" spans="1:4">
      <c r="A198" s="1">
        <v>34151</v>
      </c>
      <c r="B198" s="2">
        <v>6882.098</v>
      </c>
      <c r="C198" s="4">
        <f t="shared" si="4"/>
        <v>1.0744552124787672E-2</v>
      </c>
      <c r="D198" s="4">
        <f t="shared" si="5"/>
        <v>4.8039324823756981E-2</v>
      </c>
    </row>
    <row r="199" spans="1:4">
      <c r="A199" s="1">
        <v>34243</v>
      </c>
      <c r="B199" s="2">
        <v>7013.7380000000003</v>
      </c>
      <c r="C199" s="4">
        <f t="shared" si="4"/>
        <v>1.9127888036467998E-2</v>
      </c>
      <c r="D199" s="4">
        <f t="shared" si="5"/>
        <v>4.98345782685106E-2</v>
      </c>
    </row>
    <row r="200" spans="1:4">
      <c r="A200" s="1">
        <v>34335</v>
      </c>
      <c r="B200" s="2">
        <v>7115.652</v>
      </c>
      <c r="C200" s="4">
        <f t="shared" si="4"/>
        <v>1.4530625466762481E-2</v>
      </c>
      <c r="D200" s="4">
        <f t="shared" si="5"/>
        <v>5.7388417107526804E-2</v>
      </c>
    </row>
    <row r="201" spans="1:4">
      <c r="A201" s="1">
        <v>34425</v>
      </c>
      <c r="B201" s="2">
        <v>7246.9309999999996</v>
      </c>
      <c r="C201" s="4">
        <f t="shared" si="4"/>
        <v>1.8449328325780903E-2</v>
      </c>
      <c r="D201" s="4">
        <f t="shared" si="5"/>
        <v>6.4326027887751561E-2</v>
      </c>
    </row>
    <row r="202" spans="1:4">
      <c r="A202" s="1">
        <v>34516</v>
      </c>
      <c r="B202" s="2">
        <v>7331.0749999999998</v>
      </c>
      <c r="C202" s="4">
        <f t="shared" si="4"/>
        <v>1.161098401516452E-2</v>
      </c>
      <c r="D202" s="4">
        <f t="shared" si="5"/>
        <v>6.5238390967405566E-2</v>
      </c>
    </row>
    <row r="203" spans="1:4">
      <c r="A203" s="1">
        <v>34608</v>
      </c>
      <c r="B203" s="2">
        <v>7455.2879999999996</v>
      </c>
      <c r="C203" s="4">
        <f t="shared" si="4"/>
        <v>1.6943354146561007E-2</v>
      </c>
      <c r="D203" s="4">
        <f t="shared" si="5"/>
        <v>6.2955017709529396E-2</v>
      </c>
    </row>
    <row r="204" spans="1:4">
      <c r="A204" s="1">
        <v>34700</v>
      </c>
      <c r="B204" s="2">
        <v>7522.2889999999998</v>
      </c>
      <c r="C204" s="4">
        <f t="shared" si="4"/>
        <v>8.9870438271466117E-3</v>
      </c>
      <c r="D204" s="4">
        <f t="shared" si="5"/>
        <v>5.7146836298346194E-2</v>
      </c>
    </row>
    <row r="205" spans="1:4">
      <c r="A205" s="1">
        <v>34790</v>
      </c>
      <c r="B205" s="2">
        <v>7580.9970000000003</v>
      </c>
      <c r="C205" s="4">
        <f t="shared" si="4"/>
        <v>7.8045392831890053E-3</v>
      </c>
      <c r="D205" s="4">
        <f t="shared" si="5"/>
        <v>4.609758254908191E-2</v>
      </c>
    </row>
    <row r="206" spans="1:4">
      <c r="A206" s="1">
        <v>34881</v>
      </c>
      <c r="B206" s="2">
        <v>7683.125</v>
      </c>
      <c r="C206" s="4">
        <f t="shared" ref="C206:C269" si="6">(B206-B205)/B205</f>
        <v>1.3471579002075809E-2</v>
      </c>
      <c r="D206" s="4">
        <f t="shared" si="5"/>
        <v>4.8021606653867295E-2</v>
      </c>
    </row>
    <row r="207" spans="1:4">
      <c r="A207" s="1">
        <v>34973</v>
      </c>
      <c r="B207" s="2">
        <v>7772.5860000000002</v>
      </c>
      <c r="C207" s="4">
        <f t="shared" si="6"/>
        <v>1.1643829821849864E-2</v>
      </c>
      <c r="D207" s="4">
        <f t="shared" si="5"/>
        <v>4.2560126449843479E-2</v>
      </c>
    </row>
    <row r="208" spans="1:4">
      <c r="A208" s="1">
        <v>35065</v>
      </c>
      <c r="B208" s="2">
        <v>7868.4679999999998</v>
      </c>
      <c r="C208" s="4">
        <f t="shared" si="6"/>
        <v>1.2335920117191319E-2</v>
      </c>
      <c r="D208" s="4">
        <f t="shared" si="5"/>
        <v>4.6020433407969318E-2</v>
      </c>
    </row>
    <row r="209" spans="1:4">
      <c r="A209" s="1">
        <v>35156</v>
      </c>
      <c r="B209" s="2">
        <v>8032.84</v>
      </c>
      <c r="C209" s="4">
        <f t="shared" si="6"/>
        <v>2.0889962315408832E-2</v>
      </c>
      <c r="D209" s="4">
        <f t="shared" ref="D209:D272" si="7">(B209-B205)/B205</f>
        <v>5.9602054980367337E-2</v>
      </c>
    </row>
    <row r="210" spans="1:4">
      <c r="A210" s="1">
        <v>35247</v>
      </c>
      <c r="B210" s="2">
        <v>8131.4080000000004</v>
      </c>
      <c r="C210" s="4">
        <f t="shared" si="6"/>
        <v>1.2270629067677211E-2</v>
      </c>
      <c r="D210" s="4">
        <f t="shared" si="7"/>
        <v>5.8346441064020219E-2</v>
      </c>
    </row>
    <row r="211" spans="1:4">
      <c r="A211" s="1">
        <v>35339</v>
      </c>
      <c r="B211" s="2">
        <v>8259.7710000000006</v>
      </c>
      <c r="C211" s="4">
        <f t="shared" si="6"/>
        <v>1.5786072965469237E-2</v>
      </c>
      <c r="D211" s="4">
        <f t="shared" si="7"/>
        <v>6.2679911164701216E-2</v>
      </c>
    </row>
    <row r="212" spans="1:4">
      <c r="A212" s="1">
        <v>35431</v>
      </c>
      <c r="B212" s="2">
        <v>8362.6550000000007</v>
      </c>
      <c r="C212" s="4">
        <f t="shared" si="6"/>
        <v>1.2456035403402831E-2</v>
      </c>
      <c r="D212" s="4">
        <f t="shared" si="7"/>
        <v>6.2805999846475932E-2</v>
      </c>
    </row>
    <row r="213" spans="1:4">
      <c r="A213" s="1">
        <v>35521</v>
      </c>
      <c r="B213" s="2">
        <v>8518.8250000000007</v>
      </c>
      <c r="C213" s="4">
        <f t="shared" si="6"/>
        <v>1.8674691231433088E-2</v>
      </c>
      <c r="D213" s="4">
        <f t="shared" si="7"/>
        <v>6.0499773430069632E-2</v>
      </c>
    </row>
    <row r="214" spans="1:4">
      <c r="A214" s="1">
        <v>35612</v>
      </c>
      <c r="B214" s="2">
        <v>8662.8230000000003</v>
      </c>
      <c r="C214" s="4">
        <f t="shared" si="6"/>
        <v>1.6903504884769858E-2</v>
      </c>
      <c r="D214" s="4">
        <f t="shared" si="7"/>
        <v>6.5353380373977046E-2</v>
      </c>
    </row>
    <row r="215" spans="1:4">
      <c r="A215" s="1">
        <v>35704</v>
      </c>
      <c r="B215" s="2">
        <v>8765.9069999999992</v>
      </c>
      <c r="C215" s="4">
        <f t="shared" si="6"/>
        <v>1.1899585158325284E-2</v>
      </c>
      <c r="D215" s="4">
        <f t="shared" si="7"/>
        <v>6.1277243642710984E-2</v>
      </c>
    </row>
    <row r="216" spans="1:4">
      <c r="A216" s="1">
        <v>35796</v>
      </c>
      <c r="B216" s="2">
        <v>8866.48</v>
      </c>
      <c r="C216" s="4">
        <f t="shared" si="6"/>
        <v>1.1473199521738062E-2</v>
      </c>
      <c r="D216" s="4">
        <f t="shared" si="7"/>
        <v>6.0247014853536209E-2</v>
      </c>
    </row>
    <row r="217" spans="1:4">
      <c r="A217" s="1">
        <v>35886</v>
      </c>
      <c r="B217" s="2">
        <v>8969.6990000000005</v>
      </c>
      <c r="C217" s="4">
        <f t="shared" si="6"/>
        <v>1.1641485685413035E-2</v>
      </c>
      <c r="D217" s="4">
        <f t="shared" si="7"/>
        <v>5.2926782742925199E-2</v>
      </c>
    </row>
    <row r="218" spans="1:4">
      <c r="A218" s="1">
        <v>35977</v>
      </c>
      <c r="B218" s="2">
        <v>9121.0969999999998</v>
      </c>
      <c r="C218" s="4">
        <f t="shared" si="6"/>
        <v>1.6878827260535634E-2</v>
      </c>
      <c r="D218" s="4">
        <f t="shared" si="7"/>
        <v>5.2901230926685146E-2</v>
      </c>
    </row>
    <row r="219" spans="1:4">
      <c r="A219" s="1">
        <v>36069</v>
      </c>
      <c r="B219" s="2">
        <v>9293.991</v>
      </c>
      <c r="C219" s="4">
        <f t="shared" si="6"/>
        <v>1.8955395387199613E-2</v>
      </c>
      <c r="D219" s="4">
        <f t="shared" si="7"/>
        <v>6.0242938922350053E-2</v>
      </c>
    </row>
    <row r="220" spans="1:4">
      <c r="A220" s="1">
        <v>36161</v>
      </c>
      <c r="B220" s="2">
        <v>9417.2639999999992</v>
      </c>
      <c r="C220" s="4">
        <f t="shared" si="6"/>
        <v>1.3263731372238173E-2</v>
      </c>
      <c r="D220" s="4">
        <f t="shared" si="7"/>
        <v>6.2119804025949382E-2</v>
      </c>
    </row>
    <row r="221" spans="1:4">
      <c r="A221" s="1">
        <v>36251</v>
      </c>
      <c r="B221" s="2">
        <v>9524.152</v>
      </c>
      <c r="C221" s="4">
        <f t="shared" si="6"/>
        <v>1.13502180675832E-2</v>
      </c>
      <c r="D221" s="4">
        <f t="shared" si="7"/>
        <v>6.1814002900208748E-2</v>
      </c>
    </row>
    <row r="222" spans="1:4">
      <c r="A222" s="1">
        <v>36342</v>
      </c>
      <c r="B222" s="2">
        <v>9681.8559999999998</v>
      </c>
      <c r="C222" s="4">
        <f t="shared" si="6"/>
        <v>1.6558324562648698E-2</v>
      </c>
      <c r="D222" s="4">
        <f t="shared" si="7"/>
        <v>6.1479337408647229E-2</v>
      </c>
    </row>
    <row r="223" spans="1:4">
      <c r="A223" s="1">
        <v>36434</v>
      </c>
      <c r="B223" s="2">
        <v>9899.3780000000006</v>
      </c>
      <c r="C223" s="4">
        <f t="shared" si="6"/>
        <v>2.2466973274545794E-2</v>
      </c>
      <c r="D223" s="4">
        <f t="shared" si="7"/>
        <v>6.5137463550373642E-2</v>
      </c>
    </row>
    <row r="224" spans="1:4">
      <c r="A224" s="1">
        <v>36526</v>
      </c>
      <c r="B224" s="2">
        <v>10002.857</v>
      </c>
      <c r="C224" s="4">
        <f t="shared" si="6"/>
        <v>1.0453080991553142E-2</v>
      </c>
      <c r="D224" s="4">
        <f t="shared" si="7"/>
        <v>6.2182922768226609E-2</v>
      </c>
    </row>
    <row r="225" spans="1:4">
      <c r="A225" s="1">
        <v>36617</v>
      </c>
      <c r="B225" s="2">
        <v>10247.679</v>
      </c>
      <c r="C225" s="4">
        <f t="shared" si="6"/>
        <v>2.4475207433236335E-2</v>
      </c>
      <c r="D225" s="4">
        <f t="shared" si="7"/>
        <v>7.5967603204988757E-2</v>
      </c>
    </row>
    <row r="226" spans="1:4">
      <c r="A226" s="1">
        <v>36708</v>
      </c>
      <c r="B226" s="2">
        <v>10319.825000000001</v>
      </c>
      <c r="C226" s="4">
        <f t="shared" si="6"/>
        <v>7.0402283287757782E-3</v>
      </c>
      <c r="D226" s="4">
        <f t="shared" si="7"/>
        <v>6.5893254351231931E-2</v>
      </c>
    </row>
    <row r="227" spans="1:4">
      <c r="A227" s="1">
        <v>36800</v>
      </c>
      <c r="B227" s="2">
        <v>10439.025</v>
      </c>
      <c r="C227" s="4">
        <f t="shared" si="6"/>
        <v>1.1550583464351276E-2</v>
      </c>
      <c r="D227" s="4">
        <f t="shared" si="7"/>
        <v>5.4513222951987385E-2</v>
      </c>
    </row>
    <row r="228" spans="1:4">
      <c r="A228" s="1">
        <v>36892</v>
      </c>
      <c r="B228" s="2">
        <v>10472.879000000001</v>
      </c>
      <c r="C228" s="4">
        <f t="shared" si="6"/>
        <v>3.2430231750571704E-3</v>
      </c>
      <c r="D228" s="4">
        <f t="shared" si="7"/>
        <v>4.6988775306894902E-2</v>
      </c>
    </row>
    <row r="229" spans="1:4">
      <c r="A229" s="1">
        <v>36982</v>
      </c>
      <c r="B229" s="2">
        <v>10597.822</v>
      </c>
      <c r="C229" s="4">
        <f t="shared" si="6"/>
        <v>1.1930148338389023E-2</v>
      </c>
      <c r="D229" s="4">
        <f t="shared" si="7"/>
        <v>3.4168029658227975E-2</v>
      </c>
    </row>
    <row r="230" spans="1:4">
      <c r="A230" s="1">
        <v>37073</v>
      </c>
      <c r="B230" s="2">
        <v>10596.294</v>
      </c>
      <c r="C230" s="4">
        <f t="shared" si="6"/>
        <v>-1.4418056842247846E-4</v>
      </c>
      <c r="D230" s="4">
        <f t="shared" si="7"/>
        <v>2.6790086072195907E-2</v>
      </c>
    </row>
    <row r="231" spans="1:4">
      <c r="A231" s="1">
        <v>37165</v>
      </c>
      <c r="B231" s="2">
        <v>10660.294</v>
      </c>
      <c r="C231" s="4">
        <f t="shared" si="6"/>
        <v>6.0398475164996366E-3</v>
      </c>
      <c r="D231" s="4">
        <f t="shared" si="7"/>
        <v>2.1196328201149077E-2</v>
      </c>
    </row>
    <row r="232" spans="1:4">
      <c r="A232" s="1">
        <v>37257</v>
      </c>
      <c r="B232" s="2">
        <v>10788.951999999999</v>
      </c>
      <c r="C232" s="4">
        <f t="shared" si="6"/>
        <v>1.2068897912196366E-2</v>
      </c>
      <c r="D232" s="4">
        <f t="shared" si="7"/>
        <v>3.0180144351901562E-2</v>
      </c>
    </row>
    <row r="233" spans="1:4">
      <c r="A233" s="1">
        <v>37347</v>
      </c>
      <c r="B233" s="2">
        <v>10893.207</v>
      </c>
      <c r="C233" s="4">
        <f t="shared" si="6"/>
        <v>9.6631257605002806E-3</v>
      </c>
      <c r="D233" s="4">
        <f t="shared" si="7"/>
        <v>2.787223638970349E-2</v>
      </c>
    </row>
    <row r="234" spans="1:4">
      <c r="A234" s="1">
        <v>37438</v>
      </c>
      <c r="B234" s="2">
        <v>10992.050999999999</v>
      </c>
      <c r="C234" s="4">
        <f t="shared" si="6"/>
        <v>9.0739118424903835E-3</v>
      </c>
      <c r="D234" s="4">
        <f t="shared" si="7"/>
        <v>3.7348623962302256E-2</v>
      </c>
    </row>
    <row r="235" spans="1:4">
      <c r="A235" s="1">
        <v>37530</v>
      </c>
      <c r="B235" s="2">
        <v>11071.463</v>
      </c>
      <c r="C235" s="4">
        <f t="shared" si="6"/>
        <v>7.2244934089188877E-3</v>
      </c>
      <c r="D235" s="4">
        <f t="shared" si="7"/>
        <v>3.8570136996221666E-2</v>
      </c>
    </row>
    <row r="236" spans="1:4">
      <c r="A236" s="1">
        <v>37622</v>
      </c>
      <c r="B236" s="2">
        <v>11183.507</v>
      </c>
      <c r="C236" s="4">
        <f t="shared" si="6"/>
        <v>1.012007175564782E-2</v>
      </c>
      <c r="D236" s="4">
        <f t="shared" si="7"/>
        <v>3.6570280412777843E-2</v>
      </c>
    </row>
    <row r="237" spans="1:4">
      <c r="A237" s="1">
        <v>37712</v>
      </c>
      <c r="B237" s="2">
        <v>11312.875</v>
      </c>
      <c r="C237" s="4">
        <f t="shared" si="6"/>
        <v>1.1567748828699298E-2</v>
      </c>
      <c r="D237" s="4">
        <f t="shared" si="7"/>
        <v>3.8525660992212822E-2</v>
      </c>
    </row>
    <row r="238" spans="1:4">
      <c r="A238" s="1">
        <v>37803</v>
      </c>
      <c r="B238" s="2">
        <v>11567.325999999999</v>
      </c>
      <c r="C238" s="4">
        <f t="shared" si="6"/>
        <v>2.2492160480867961E-2</v>
      </c>
      <c r="D238" s="4">
        <f t="shared" si="7"/>
        <v>5.2335546841986054E-2</v>
      </c>
    </row>
    <row r="239" spans="1:4">
      <c r="A239" s="1">
        <v>37895</v>
      </c>
      <c r="B239" s="2">
        <v>11769.275</v>
      </c>
      <c r="C239" s="4">
        <f t="shared" si="6"/>
        <v>1.7458572534395637E-2</v>
      </c>
      <c r="D239" s="4">
        <f t="shared" si="7"/>
        <v>6.3027984648460628E-2</v>
      </c>
    </row>
    <row r="240" spans="1:4">
      <c r="A240" s="1">
        <v>37987</v>
      </c>
      <c r="B240" s="2">
        <v>11920.169</v>
      </c>
      <c r="C240" s="4">
        <f t="shared" si="6"/>
        <v>1.2821010639992712E-2</v>
      </c>
      <c r="D240" s="4">
        <f t="shared" si="7"/>
        <v>6.587039289196138E-2</v>
      </c>
    </row>
    <row r="241" spans="1:4">
      <c r="A241" s="1">
        <v>38078</v>
      </c>
      <c r="B241" s="2">
        <v>12108.986999999999</v>
      </c>
      <c r="C241" s="4">
        <f t="shared" si="6"/>
        <v>1.5840211661428568E-2</v>
      </c>
      <c r="D241" s="4">
        <f t="shared" si="7"/>
        <v>7.0372208656066582E-2</v>
      </c>
    </row>
    <row r="242" spans="1:4">
      <c r="A242" s="1">
        <v>38169</v>
      </c>
      <c r="B242" s="2">
        <v>12303.34</v>
      </c>
      <c r="C242" s="4">
        <f t="shared" si="6"/>
        <v>1.6050310401687688E-2</v>
      </c>
      <c r="D242" s="4">
        <f t="shared" si="7"/>
        <v>6.3628707274265561E-2</v>
      </c>
    </row>
    <row r="243" spans="1:4">
      <c r="A243" s="1">
        <v>38261</v>
      </c>
      <c r="B243" s="2">
        <v>12522.424999999999</v>
      </c>
      <c r="C243" s="4">
        <f t="shared" si="6"/>
        <v>1.7806953233837245E-2</v>
      </c>
      <c r="D243" s="4">
        <f t="shared" si="7"/>
        <v>6.3992896758721302E-2</v>
      </c>
    </row>
    <row r="244" spans="1:4">
      <c r="A244" s="1">
        <v>38353</v>
      </c>
      <c r="B244" s="2">
        <v>12761.337</v>
      </c>
      <c r="C244" s="4">
        <f t="shared" si="6"/>
        <v>1.9078732753440349E-2</v>
      </c>
      <c r="D244" s="4">
        <f t="shared" si="7"/>
        <v>7.0566784749444375E-2</v>
      </c>
    </row>
    <row r="245" spans="1:4">
      <c r="A245" s="1">
        <v>38443</v>
      </c>
      <c r="B245" s="2">
        <v>12910.022000000001</v>
      </c>
      <c r="C245" s="4">
        <f t="shared" si="6"/>
        <v>1.1651208646868375E-2</v>
      </c>
      <c r="D245" s="4">
        <f t="shared" si="7"/>
        <v>6.6152106695630417E-2</v>
      </c>
    </row>
    <row r="246" spans="1:4">
      <c r="A246" s="1">
        <v>38534</v>
      </c>
      <c r="B246" s="2">
        <v>13142.873</v>
      </c>
      <c r="C246" s="4">
        <f t="shared" si="6"/>
        <v>1.8036452610227832E-2</v>
      </c>
      <c r="D246" s="4">
        <f t="shared" si="7"/>
        <v>6.8236186271370167E-2</v>
      </c>
    </row>
    <row r="247" spans="1:4">
      <c r="A247" s="1">
        <v>38626</v>
      </c>
      <c r="B247" s="2">
        <v>13332.316000000001</v>
      </c>
      <c r="C247" s="4">
        <f t="shared" si="6"/>
        <v>1.4414123913394059E-2</v>
      </c>
      <c r="D247" s="4">
        <f t="shared" si="7"/>
        <v>6.4675252596841384E-2</v>
      </c>
    </row>
    <row r="248" spans="1:4">
      <c r="A248" s="1">
        <v>38718</v>
      </c>
      <c r="B248" s="2">
        <v>13603.933000000001</v>
      </c>
      <c r="C248" s="4">
        <f t="shared" si="6"/>
        <v>2.0372829446886811E-2</v>
      </c>
      <c r="D248" s="4">
        <f t="shared" si="7"/>
        <v>6.602725090639025E-2</v>
      </c>
    </row>
    <row r="249" spans="1:4">
      <c r="A249" s="1">
        <v>38808</v>
      </c>
      <c r="B249" s="2">
        <v>13749.806</v>
      </c>
      <c r="C249" s="4">
        <f t="shared" si="6"/>
        <v>1.0722854927321356E-2</v>
      </c>
      <c r="D249" s="4">
        <f t="shared" si="7"/>
        <v>6.5048998367314911E-2</v>
      </c>
    </row>
    <row r="250" spans="1:4">
      <c r="A250" s="1">
        <v>38899</v>
      </c>
      <c r="B250" s="2">
        <v>13867.468999999999</v>
      </c>
      <c r="C250" s="4">
        <f t="shared" si="6"/>
        <v>8.5574298284643909E-3</v>
      </c>
      <c r="D250" s="4">
        <f t="shared" si="7"/>
        <v>5.5132237829582584E-2</v>
      </c>
    </row>
    <row r="251" spans="1:4">
      <c r="A251" s="1">
        <v>38991</v>
      </c>
      <c r="B251" s="2">
        <v>14037.227999999999</v>
      </c>
      <c r="C251" s="4">
        <f t="shared" si="6"/>
        <v>1.2241527275092522E-2</v>
      </c>
      <c r="D251" s="4">
        <f t="shared" si="7"/>
        <v>5.2872434166726802E-2</v>
      </c>
    </row>
    <row r="252" spans="1:4">
      <c r="A252" s="1">
        <v>39083</v>
      </c>
      <c r="B252" s="2">
        <v>14208.569</v>
      </c>
      <c r="C252" s="4">
        <f t="shared" si="6"/>
        <v>1.2206184867838605E-2</v>
      </c>
      <c r="D252" s="4">
        <f t="shared" si="7"/>
        <v>4.4445676114400048E-2</v>
      </c>
    </row>
    <row r="253" spans="1:4">
      <c r="A253" s="1">
        <v>39173</v>
      </c>
      <c r="B253" s="2">
        <v>14382.362999999999</v>
      </c>
      <c r="C253" s="4">
        <f t="shared" si="6"/>
        <v>1.22316328970215E-2</v>
      </c>
      <c r="D253" s="4">
        <f t="shared" si="7"/>
        <v>4.6004794540373796E-2</v>
      </c>
    </row>
    <row r="254" spans="1:4">
      <c r="A254" s="1">
        <v>39264</v>
      </c>
      <c r="B254" s="2">
        <v>14535.003000000001</v>
      </c>
      <c r="C254" s="4">
        <f t="shared" si="6"/>
        <v>1.0612998712381356E-2</v>
      </c>
      <c r="D254" s="4">
        <f t="shared" si="7"/>
        <v>4.813668593742676E-2</v>
      </c>
    </row>
    <row r="255" spans="1:4">
      <c r="A255" s="1">
        <v>39356</v>
      </c>
      <c r="B255" s="2">
        <v>14681.501</v>
      </c>
      <c r="C255" s="4">
        <f t="shared" si="6"/>
        <v>1.0078979687861062E-2</v>
      </c>
      <c r="D255" s="4">
        <f t="shared" si="7"/>
        <v>4.5897452118039334E-2</v>
      </c>
    </row>
    <row r="256" spans="1:4">
      <c r="A256" s="1">
        <v>39448</v>
      </c>
      <c r="B256" s="2">
        <v>14651.039000000001</v>
      </c>
      <c r="C256" s="4">
        <f t="shared" si="6"/>
        <v>-2.0748559701082017E-3</v>
      </c>
      <c r="D256" s="4">
        <f t="shared" si="7"/>
        <v>3.1141067056084337E-2</v>
      </c>
    </row>
    <row r="257" spans="1:4">
      <c r="A257" s="1">
        <v>39539</v>
      </c>
      <c r="B257" s="2">
        <v>14805.611000000001</v>
      </c>
      <c r="C257" s="4">
        <f t="shared" si="6"/>
        <v>1.0550241522120044E-2</v>
      </c>
      <c r="D257" s="4">
        <f t="shared" si="7"/>
        <v>2.9428265716836755E-2</v>
      </c>
    </row>
    <row r="258" spans="1:4">
      <c r="A258" s="1">
        <v>39630</v>
      </c>
      <c r="B258" s="2">
        <v>14835.187</v>
      </c>
      <c r="C258" s="4">
        <f t="shared" si="6"/>
        <v>1.9976210370513661E-3</v>
      </c>
      <c r="D258" s="4">
        <f t="shared" si="7"/>
        <v>2.0652489717408334E-2</v>
      </c>
    </row>
    <row r="259" spans="1:4">
      <c r="A259" s="1">
        <v>39722</v>
      </c>
      <c r="B259" s="2">
        <v>14559.543</v>
      </c>
      <c r="C259" s="4">
        <f t="shared" si="6"/>
        <v>-1.8580419646884144E-2</v>
      </c>
      <c r="D259" s="4">
        <f t="shared" si="7"/>
        <v>-8.3069163023590398E-3</v>
      </c>
    </row>
    <row r="260" spans="1:4">
      <c r="A260" s="1">
        <v>39814</v>
      </c>
      <c r="B260" s="2">
        <v>14394.547</v>
      </c>
      <c r="C260" s="4">
        <f t="shared" si="6"/>
        <v>-1.1332498554384516E-2</v>
      </c>
      <c r="D260" s="4">
        <f t="shared" si="7"/>
        <v>-1.7506744743495679E-2</v>
      </c>
    </row>
    <row r="261" spans="1:4">
      <c r="A261" s="1">
        <v>39904</v>
      </c>
      <c r="B261" s="2">
        <v>14352.85</v>
      </c>
      <c r="C261" s="4">
        <f t="shared" si="6"/>
        <v>-2.8967219322706102E-3</v>
      </c>
      <c r="D261" s="4">
        <f t="shared" si="7"/>
        <v>-3.0580365781594586E-2</v>
      </c>
    </row>
    <row r="262" spans="1:4">
      <c r="A262" s="1">
        <v>39995</v>
      </c>
      <c r="B262" s="2">
        <v>14420.312</v>
      </c>
      <c r="C262" s="4">
        <f t="shared" si="6"/>
        <v>4.7002511696282992E-3</v>
      </c>
      <c r="D262" s="4">
        <f t="shared" si="7"/>
        <v>-2.7965606365460711E-2</v>
      </c>
    </row>
    <row r="263" spans="1:4">
      <c r="A263" s="1">
        <v>40087</v>
      </c>
      <c r="B263" s="2">
        <v>14628.021000000001</v>
      </c>
      <c r="C263" s="4">
        <f t="shared" si="6"/>
        <v>1.440391858373111E-2</v>
      </c>
      <c r="D263" s="4">
        <f t="shared" si="7"/>
        <v>4.7033069650607153E-3</v>
      </c>
    </row>
    <row r="264" spans="1:4">
      <c r="A264" s="1">
        <v>40179</v>
      </c>
      <c r="B264" s="2">
        <v>14721.35</v>
      </c>
      <c r="C264" s="4">
        <f t="shared" si="6"/>
        <v>6.3801521750618019E-3</v>
      </c>
      <c r="D264" s="4">
        <f t="shared" si="7"/>
        <v>2.2703250057122315E-2</v>
      </c>
    </row>
    <row r="265" spans="1:4">
      <c r="A265" s="1">
        <v>40269</v>
      </c>
      <c r="B265" s="2">
        <v>14926.098</v>
      </c>
      <c r="C265" s="4">
        <f t="shared" si="6"/>
        <v>1.3908235318092403E-2</v>
      </c>
      <c r="D265" s="4">
        <f t="shared" si="7"/>
        <v>3.9939663551141383E-2</v>
      </c>
    </row>
    <row r="266" spans="1:4">
      <c r="A266" s="1">
        <v>40360</v>
      </c>
      <c r="B266" s="2">
        <v>15079.916999999999</v>
      </c>
      <c r="C266" s="4">
        <f t="shared" si="6"/>
        <v>1.0305372509278682E-2</v>
      </c>
      <c r="D266" s="4">
        <f t="shared" si="7"/>
        <v>4.5741382017254521E-2</v>
      </c>
    </row>
    <row r="267" spans="1:4">
      <c r="A267" s="1">
        <v>40452</v>
      </c>
      <c r="B267" s="2">
        <v>15240.843000000001</v>
      </c>
      <c r="C267" s="4">
        <f t="shared" si="6"/>
        <v>1.0671544147093204E-2</v>
      </c>
      <c r="D267" s="4">
        <f t="shared" si="7"/>
        <v>4.1893705238733259E-2</v>
      </c>
    </row>
    <row r="268" spans="1:4">
      <c r="A268" s="1">
        <v>40544</v>
      </c>
      <c r="B268" s="2">
        <v>15285.828</v>
      </c>
      <c r="C268" s="4">
        <f t="shared" si="6"/>
        <v>2.9516083854415902E-3</v>
      </c>
      <c r="D268" s="4">
        <f t="shared" si="7"/>
        <v>3.8344173598209345E-2</v>
      </c>
    </row>
    <row r="269" spans="1:4">
      <c r="A269" s="1">
        <v>40634</v>
      </c>
      <c r="B269" s="2">
        <v>15496.189</v>
      </c>
      <c r="C269" s="4">
        <f t="shared" si="6"/>
        <v>1.3761832201696944E-2</v>
      </c>
      <c r="D269" s="4">
        <f t="shared" si="7"/>
        <v>3.8194242058440214E-2</v>
      </c>
    </row>
    <row r="270" spans="1:4">
      <c r="A270" s="1">
        <v>40725</v>
      </c>
      <c r="B270" s="2">
        <v>15591.85</v>
      </c>
      <c r="C270" s="4">
        <f t="shared" ref="C270:C297" si="8">(B270-B269)/B269</f>
        <v>6.1731952288398171E-3</v>
      </c>
      <c r="D270" s="4">
        <f t="shared" si="7"/>
        <v>3.3947998520151068E-2</v>
      </c>
    </row>
    <row r="271" spans="1:4">
      <c r="A271" s="1">
        <v>40817</v>
      </c>
      <c r="B271" s="2">
        <v>15796.46</v>
      </c>
      <c r="C271" s="4">
        <f t="shared" si="8"/>
        <v>1.3122881505401781E-2</v>
      </c>
      <c r="D271" s="4">
        <f t="shared" si="7"/>
        <v>3.64557918482592E-2</v>
      </c>
    </row>
    <row r="272" spans="1:4">
      <c r="A272" s="1">
        <v>40909</v>
      </c>
      <c r="B272" s="2">
        <v>16019.758</v>
      </c>
      <c r="C272" s="4">
        <f t="shared" si="8"/>
        <v>1.4135951979114351E-2</v>
      </c>
      <c r="D272" s="4">
        <f t="shared" si="7"/>
        <v>4.8013754963093937E-2</v>
      </c>
    </row>
    <row r="273" spans="1:4">
      <c r="A273" s="1">
        <v>41000</v>
      </c>
      <c r="B273" s="2">
        <v>16152.257</v>
      </c>
      <c r="C273" s="4">
        <f t="shared" si="8"/>
        <v>8.2709738811285287E-3</v>
      </c>
      <c r="D273" s="4">
        <f t="shared" ref="D273:D297" si="9">(B273-B269)/B269</f>
        <v>4.2337377273857418E-2</v>
      </c>
    </row>
    <row r="274" spans="1:4">
      <c r="A274" s="1">
        <v>41091</v>
      </c>
      <c r="B274" s="2">
        <v>16257.151</v>
      </c>
      <c r="C274" s="4">
        <f t="shared" si="8"/>
        <v>6.4940769577898766E-3</v>
      </c>
      <c r="D274" s="4">
        <f t="shared" si="9"/>
        <v>4.2669792231197677E-2</v>
      </c>
    </row>
    <row r="275" spans="1:4">
      <c r="A275" s="1">
        <v>41183</v>
      </c>
      <c r="B275" s="2">
        <v>16358.862999999999</v>
      </c>
      <c r="C275" s="4">
        <f t="shared" si="8"/>
        <v>6.2564467784053633E-3</v>
      </c>
      <c r="D275" s="4">
        <f t="shared" si="9"/>
        <v>3.5603103480146836E-2</v>
      </c>
    </row>
    <row r="276" spans="1:4">
      <c r="A276" s="1">
        <v>41275</v>
      </c>
      <c r="B276" s="2">
        <v>16569.591</v>
      </c>
      <c r="C276" s="4">
        <f t="shared" si="8"/>
        <v>1.2881579850629044E-2</v>
      </c>
      <c r="D276" s="4">
        <f t="shared" si="9"/>
        <v>3.4322178899331722E-2</v>
      </c>
    </row>
    <row r="277" spans="1:4">
      <c r="A277" s="1">
        <v>41365</v>
      </c>
      <c r="B277" s="2">
        <v>16637.925999999999</v>
      </c>
      <c r="C277" s="4">
        <f t="shared" si="8"/>
        <v>4.1241211083604375E-3</v>
      </c>
      <c r="D277" s="4">
        <f t="shared" si="9"/>
        <v>3.0068181802704097E-2</v>
      </c>
    </row>
    <row r="278" spans="1:4">
      <c r="A278" s="1">
        <v>41456</v>
      </c>
      <c r="B278" s="2">
        <v>16848.748</v>
      </c>
      <c r="C278" s="4">
        <f t="shared" si="8"/>
        <v>1.2671170673556316E-2</v>
      </c>
      <c r="D278" s="4">
        <f t="shared" si="9"/>
        <v>3.6389955411006501E-2</v>
      </c>
    </row>
    <row r="279" spans="1:4">
      <c r="A279" s="1">
        <v>41548</v>
      </c>
      <c r="B279" s="2">
        <v>17083.136999999999</v>
      </c>
      <c r="C279" s="4">
        <f t="shared" si="8"/>
        <v>1.3911360060700012E-2</v>
      </c>
      <c r="D279" s="4">
        <f t="shared" si="9"/>
        <v>4.4274103890961092E-2</v>
      </c>
    </row>
    <row r="280" spans="1:4">
      <c r="A280" s="1">
        <v>41640</v>
      </c>
      <c r="B280" s="2">
        <v>17102.932000000001</v>
      </c>
      <c r="C280" s="4">
        <f t="shared" si="8"/>
        <v>1.1587450244063425E-3</v>
      </c>
      <c r="D280" s="4">
        <f t="shared" si="9"/>
        <v>3.2187939943719816E-2</v>
      </c>
    </row>
    <row r="281" spans="1:4">
      <c r="A281" s="1">
        <v>41730</v>
      </c>
      <c r="B281" s="2">
        <v>17425.766</v>
      </c>
      <c r="C281" s="4">
        <f t="shared" si="8"/>
        <v>1.8875944779526629E-2</v>
      </c>
      <c r="D281" s="4">
        <f t="shared" si="9"/>
        <v>4.7352055779067669E-2</v>
      </c>
    </row>
    <row r="282" spans="1:4">
      <c r="A282" s="1">
        <v>41821</v>
      </c>
      <c r="B282" s="2">
        <v>17719.835999999999</v>
      </c>
      <c r="C282" s="4">
        <f t="shared" si="8"/>
        <v>1.6875585268389334E-2</v>
      </c>
      <c r="D282" s="4">
        <f t="shared" si="9"/>
        <v>5.17004586928358E-2</v>
      </c>
    </row>
    <row r="283" spans="1:4">
      <c r="A283" s="1">
        <v>41913</v>
      </c>
      <c r="B283" s="2">
        <v>17838.454000000002</v>
      </c>
      <c r="C283" s="4">
        <f t="shared" si="8"/>
        <v>6.6940800129302669E-3</v>
      </c>
      <c r="D283" s="4">
        <f t="shared" si="9"/>
        <v>4.4214186188403379E-2</v>
      </c>
    </row>
    <row r="284" spans="1:4">
      <c r="A284" s="1">
        <v>42005</v>
      </c>
      <c r="B284" s="2">
        <v>17970.421999999999</v>
      </c>
      <c r="C284" s="4">
        <f t="shared" si="8"/>
        <v>7.3979505174605999E-3</v>
      </c>
      <c r="D284" s="4">
        <f t="shared" si="9"/>
        <v>5.0721712511047692E-2</v>
      </c>
    </row>
    <row r="285" spans="1:4">
      <c r="A285" s="1">
        <v>42095</v>
      </c>
      <c r="B285" s="2">
        <v>18221.298999999999</v>
      </c>
      <c r="C285" s="4">
        <f t="shared" si="8"/>
        <v>1.3960551399405113E-2</v>
      </c>
      <c r="D285" s="4">
        <f t="shared" si="9"/>
        <v>4.5652684650993217E-2</v>
      </c>
    </row>
    <row r="286" spans="1:4">
      <c r="A286" s="1">
        <v>42186</v>
      </c>
      <c r="B286" s="2">
        <v>18331.093000000001</v>
      </c>
      <c r="C286" s="4">
        <f t="shared" si="8"/>
        <v>6.0255857719036217E-3</v>
      </c>
      <c r="D286" s="4">
        <f t="shared" si="9"/>
        <v>3.449563528691809E-2</v>
      </c>
    </row>
    <row r="287" spans="1:4">
      <c r="A287" s="1">
        <v>42278</v>
      </c>
      <c r="B287" s="2">
        <v>18354.371999999999</v>
      </c>
      <c r="C287" s="4">
        <f t="shared" si="8"/>
        <v>1.2699188204434199E-3</v>
      </c>
      <c r="D287" s="4">
        <f t="shared" si="9"/>
        <v>2.892167673274813E-2</v>
      </c>
    </row>
    <row r="288" spans="1:4">
      <c r="A288" s="1">
        <v>42370</v>
      </c>
      <c r="B288" s="2">
        <v>18409.13</v>
      </c>
      <c r="C288" s="4">
        <f t="shared" si="8"/>
        <v>2.9833763857462208E-3</v>
      </c>
      <c r="D288" s="4">
        <f t="shared" si="9"/>
        <v>2.4412782293036991E-2</v>
      </c>
    </row>
    <row r="289" spans="1:4">
      <c r="A289" s="1">
        <v>42461</v>
      </c>
      <c r="B289" s="2">
        <v>18640.732</v>
      </c>
      <c r="C289" s="4">
        <f t="shared" si="8"/>
        <v>1.2580822667882673E-2</v>
      </c>
      <c r="D289" s="4">
        <f t="shared" si="9"/>
        <v>2.3018830874791139E-2</v>
      </c>
    </row>
    <row r="290" spans="1:4">
      <c r="A290" s="1">
        <v>42552</v>
      </c>
      <c r="B290" s="2">
        <v>18799.648000000001</v>
      </c>
      <c r="C290" s="4">
        <f t="shared" si="8"/>
        <v>8.5252016927232829E-3</v>
      </c>
      <c r="D290" s="4">
        <f t="shared" si="9"/>
        <v>2.5560668968293395E-2</v>
      </c>
    </row>
    <row r="291" spans="1:4">
      <c r="A291" s="1">
        <v>42644</v>
      </c>
      <c r="B291" s="2">
        <v>18979.244999999999</v>
      </c>
      <c r="C291" s="4">
        <f t="shared" si="8"/>
        <v>9.5532107835209421E-3</v>
      </c>
      <c r="D291" s="4">
        <f t="shared" si="9"/>
        <v>3.4044913113889137E-2</v>
      </c>
    </row>
    <row r="292" spans="1:4">
      <c r="A292" s="1">
        <v>42736</v>
      </c>
      <c r="B292" s="2">
        <v>19162.55</v>
      </c>
      <c r="C292" s="4">
        <f t="shared" si="8"/>
        <v>9.6581818718289528E-3</v>
      </c>
      <c r="D292" s="4">
        <f t="shared" si="9"/>
        <v>4.0926431613009316E-2</v>
      </c>
    </row>
    <row r="293" spans="1:4">
      <c r="A293" s="1">
        <v>42826</v>
      </c>
      <c r="B293" s="2">
        <v>19359.123</v>
      </c>
      <c r="C293" s="4">
        <f t="shared" si="8"/>
        <v>1.0258185888621311E-2</v>
      </c>
      <c r="D293" s="4">
        <f t="shared" si="9"/>
        <v>3.8538776266940571E-2</v>
      </c>
    </row>
    <row r="294" spans="1:4">
      <c r="A294" s="1">
        <v>42917</v>
      </c>
      <c r="B294" s="2">
        <v>19588.074000000001</v>
      </c>
      <c r="C294" s="4">
        <f t="shared" si="8"/>
        <v>1.1826517141298237E-2</v>
      </c>
      <c r="D294" s="4">
        <f t="shared" si="9"/>
        <v>4.1938338419953362E-2</v>
      </c>
    </row>
    <row r="295" spans="1:4">
      <c r="A295" s="1">
        <v>43009</v>
      </c>
      <c r="B295" s="2">
        <v>19831.829000000002</v>
      </c>
      <c r="C295" s="4">
        <f t="shared" si="8"/>
        <v>1.2444051416183185E-2</v>
      </c>
      <c r="D295" s="4">
        <f t="shared" si="9"/>
        <v>4.4921913384858174E-2</v>
      </c>
    </row>
    <row r="296" spans="1:4">
      <c r="A296" s="1">
        <v>43101</v>
      </c>
      <c r="B296" s="2">
        <v>20041.046999999999</v>
      </c>
      <c r="C296" s="4">
        <f t="shared" si="8"/>
        <v>1.054960689707425E-2</v>
      </c>
      <c r="D296" s="4">
        <f t="shared" si="9"/>
        <v>4.5844472682393493E-2</v>
      </c>
    </row>
    <row r="297" spans="1:4">
      <c r="A297" s="1">
        <v>43191</v>
      </c>
      <c r="B297" s="2">
        <v>20411.923999999999</v>
      </c>
      <c r="C297" s="4">
        <f t="shared" si="8"/>
        <v>1.8505869478775257E-2</v>
      </c>
      <c r="D297" s="4">
        <f t="shared" si="9"/>
        <v>5.4382680455101168E-2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7"/>
  <sheetViews>
    <sheetView workbookViewId="0">
      <selection activeCell="H30" sqref="H30"/>
    </sheetView>
  </sheetViews>
  <sheetFormatPr baseColWidth="10" defaultColWidth="8.83203125" defaultRowHeight="12" x14ac:dyDescent="0"/>
  <cols>
    <col min="1" max="256" width="20.6640625" customWidth="1"/>
  </cols>
  <sheetData>
    <row r="1" spans="1:6">
      <c r="A1" t="s">
        <v>0</v>
      </c>
    </row>
    <row r="2" spans="1:6">
      <c r="A2" t="s">
        <v>1</v>
      </c>
    </row>
    <row r="3" spans="1:6">
      <c r="A3" t="s">
        <v>2</v>
      </c>
    </row>
    <row r="4" spans="1:6">
      <c r="A4" t="s">
        <v>3</v>
      </c>
    </row>
    <row r="5" spans="1:6">
      <c r="A5" t="s">
        <v>4</v>
      </c>
    </row>
    <row r="6" spans="1:6">
      <c r="A6" t="s">
        <v>5</v>
      </c>
    </row>
    <row r="8" spans="1:6">
      <c r="A8" t="s">
        <v>46</v>
      </c>
      <c r="B8" t="s">
        <v>47</v>
      </c>
    </row>
    <row r="10" spans="1:6">
      <c r="A10" t="s">
        <v>10</v>
      </c>
    </row>
    <row r="11" spans="1:6">
      <c r="A11" t="s">
        <v>11</v>
      </c>
      <c r="B11" s="6" t="s">
        <v>46</v>
      </c>
      <c r="C11" t="s">
        <v>48</v>
      </c>
      <c r="D11" t="s">
        <v>49</v>
      </c>
      <c r="E11" t="s">
        <v>43</v>
      </c>
      <c r="F11" t="s">
        <v>44</v>
      </c>
    </row>
    <row r="12" spans="1:6">
      <c r="A12" s="1">
        <v>17168</v>
      </c>
      <c r="B12" s="13">
        <v>189.71299999999999</v>
      </c>
    </row>
    <row r="13" spans="1:6">
      <c r="A13" s="1">
        <v>17258</v>
      </c>
      <c r="B13" s="13">
        <v>189.72</v>
      </c>
      <c r="E13" s="4"/>
      <c r="F13" s="4"/>
    </row>
    <row r="14" spans="1:6">
      <c r="A14" s="1">
        <v>17349</v>
      </c>
      <c r="B14" s="13">
        <v>197.768</v>
      </c>
      <c r="E14" s="4"/>
      <c r="F14" s="4"/>
    </row>
    <row r="15" spans="1:6">
      <c r="A15" s="1">
        <v>17441</v>
      </c>
      <c r="B15" s="13">
        <v>200.715</v>
      </c>
      <c r="E15" s="4"/>
      <c r="F15" s="4"/>
    </row>
    <row r="16" spans="1:6">
      <c r="A16" s="1">
        <v>17533</v>
      </c>
      <c r="B16" s="13">
        <v>206.49299999999999</v>
      </c>
      <c r="E16" s="4"/>
      <c r="F16" s="4"/>
    </row>
    <row r="17" spans="1:6">
      <c r="A17" s="1">
        <v>17624</v>
      </c>
      <c r="B17" s="13">
        <v>211.97399999999999</v>
      </c>
      <c r="E17" s="4"/>
      <c r="F17" s="4"/>
    </row>
    <row r="18" spans="1:6">
      <c r="A18" s="1">
        <v>17715</v>
      </c>
      <c r="B18" s="13">
        <v>217.423</v>
      </c>
      <c r="E18" s="4"/>
      <c r="F18" s="4"/>
    </row>
    <row r="19" spans="1:6">
      <c r="A19" s="1">
        <v>17807</v>
      </c>
      <c r="B19" s="13">
        <v>218.101</v>
      </c>
      <c r="E19" s="4"/>
      <c r="F19" s="4"/>
    </row>
    <row r="20" spans="1:6">
      <c r="A20" s="1">
        <v>17899</v>
      </c>
      <c r="B20" s="13">
        <v>212.023</v>
      </c>
      <c r="E20" s="4"/>
      <c r="F20" s="4"/>
    </row>
    <row r="21" spans="1:6">
      <c r="A21" s="1">
        <v>17989</v>
      </c>
      <c r="B21" s="13">
        <v>210.989</v>
      </c>
      <c r="E21" s="4"/>
      <c r="F21" s="4"/>
    </row>
    <row r="22" spans="1:6">
      <c r="A22" s="1">
        <v>18080</v>
      </c>
      <c r="B22" s="13">
        <v>210.411</v>
      </c>
      <c r="E22" s="4"/>
      <c r="F22" s="4"/>
    </row>
    <row r="23" spans="1:6">
      <c r="A23" s="1">
        <v>18172</v>
      </c>
      <c r="B23" s="13">
        <v>210.86199999999999</v>
      </c>
      <c r="E23" s="4"/>
      <c r="F23" s="4"/>
    </row>
    <row r="24" spans="1:6">
      <c r="A24" s="1">
        <v>18264</v>
      </c>
      <c r="B24" s="13">
        <v>226.32</v>
      </c>
      <c r="E24" s="4"/>
      <c r="F24" s="4"/>
    </row>
    <row r="25" spans="1:6">
      <c r="A25" s="1">
        <v>18354</v>
      </c>
      <c r="B25" s="13">
        <v>227.66399999999999</v>
      </c>
      <c r="E25" s="4"/>
      <c r="F25" s="4"/>
    </row>
    <row r="26" spans="1:6">
      <c r="A26" s="1">
        <v>18445</v>
      </c>
      <c r="B26" s="13">
        <v>236.06</v>
      </c>
      <c r="E26" s="4"/>
      <c r="F26" s="4"/>
    </row>
    <row r="27" spans="1:6">
      <c r="A27" s="1">
        <v>18537</v>
      </c>
      <c r="B27" s="13">
        <v>244.89599999999999</v>
      </c>
      <c r="E27" s="4"/>
      <c r="F27" s="4"/>
    </row>
    <row r="28" spans="1:6">
      <c r="A28" s="1">
        <v>18629</v>
      </c>
      <c r="B28" s="13">
        <v>254.14</v>
      </c>
      <c r="E28" s="4"/>
      <c r="F28" s="4"/>
    </row>
    <row r="29" spans="1:6">
      <c r="A29" s="1">
        <v>18719</v>
      </c>
      <c r="B29" s="13">
        <v>263.10899999999998</v>
      </c>
      <c r="E29" s="4"/>
      <c r="F29" s="4"/>
    </row>
    <row r="30" spans="1:6">
      <c r="A30" s="1">
        <v>18810</v>
      </c>
      <c r="B30" s="13">
        <v>267.548</v>
      </c>
      <c r="E30" s="4"/>
      <c r="F30" s="4"/>
    </row>
    <row r="31" spans="1:6">
      <c r="A31" s="1">
        <v>18902</v>
      </c>
      <c r="B31" s="13">
        <v>272.13099999999997</v>
      </c>
      <c r="C31">
        <f>Assets!C12</f>
        <v>14.361000000000001</v>
      </c>
      <c r="D31" s="6">
        <f>B31/C31*$C$297</f>
        <v>2047.5105363136272</v>
      </c>
      <c r="E31" s="4"/>
      <c r="F31" s="4"/>
    </row>
    <row r="32" spans="1:6">
      <c r="A32" s="1">
        <v>18994</v>
      </c>
      <c r="B32" s="13">
        <v>274.28399999999999</v>
      </c>
      <c r="C32">
        <f>Assets!C13</f>
        <v>14.422000000000001</v>
      </c>
      <c r="D32" s="6">
        <f t="shared" ref="D32:D95" si="0">B32/C32*$C$297</f>
        <v>2054.9809158230482</v>
      </c>
      <c r="E32" s="4">
        <f>(B32-B31)/B31</f>
        <v>7.9116307954625546E-3</v>
      </c>
      <c r="F32" s="4"/>
    </row>
    <row r="33" spans="1:6">
      <c r="A33" s="1">
        <v>19085</v>
      </c>
      <c r="B33" s="13">
        <v>278.26</v>
      </c>
      <c r="C33">
        <f>Assets!C14</f>
        <v>14.419</v>
      </c>
      <c r="D33" s="6">
        <f t="shared" si="0"/>
        <v>2085.2035175809692</v>
      </c>
      <c r="E33" s="4">
        <f t="shared" ref="E33:E96" si="1">(B33-B32)/B32</f>
        <v>1.4495923932857912E-2</v>
      </c>
      <c r="F33" s="4"/>
    </row>
    <row r="34" spans="1:6">
      <c r="A34" s="1">
        <v>19176</v>
      </c>
      <c r="B34" s="13">
        <v>285.33100000000002</v>
      </c>
      <c r="C34">
        <f>Assets!C15</f>
        <v>14.513</v>
      </c>
      <c r="D34" s="6">
        <f t="shared" si="0"/>
        <v>2124.3426729139396</v>
      </c>
      <c r="E34" s="4">
        <f t="shared" si="1"/>
        <v>2.5411485660892786E-2</v>
      </c>
      <c r="F34" s="4"/>
    </row>
    <row r="35" spans="1:6">
      <c r="A35" s="1">
        <v>19268</v>
      </c>
      <c r="B35" s="13">
        <v>291.96100000000001</v>
      </c>
      <c r="C35">
        <f>Assets!C16</f>
        <v>14.537000000000001</v>
      </c>
      <c r="D35" s="6">
        <f t="shared" si="0"/>
        <v>2170.1155652473003</v>
      </c>
      <c r="E35" s="4">
        <f t="shared" si="1"/>
        <v>2.3236171323830903E-2</v>
      </c>
      <c r="F35" s="4">
        <f>(B35-B31)/B31</f>
        <v>7.2869316615894714E-2</v>
      </c>
    </row>
    <row r="36" spans="1:6">
      <c r="A36" s="1">
        <v>19360</v>
      </c>
      <c r="B36" s="13">
        <v>296.37900000000002</v>
      </c>
      <c r="C36">
        <f>Assets!C17</f>
        <v>14.592000000000001</v>
      </c>
      <c r="D36" s="6">
        <f t="shared" si="0"/>
        <v>2194.6507475328949</v>
      </c>
      <c r="E36" s="4">
        <f t="shared" si="1"/>
        <v>1.513215806220696E-2</v>
      </c>
      <c r="F36" s="4">
        <f t="shared" ref="F36:F99" si="2">(B36-B32)/B32</f>
        <v>8.0555190969943666E-2</v>
      </c>
    </row>
    <row r="37" spans="1:6">
      <c r="A37" s="1">
        <v>19450</v>
      </c>
      <c r="B37" s="13">
        <v>300.238</v>
      </c>
      <c r="C37">
        <f>Assets!C18</f>
        <v>14.613</v>
      </c>
      <c r="D37" s="6">
        <f t="shared" si="0"/>
        <v>2220.0312308218713</v>
      </c>
      <c r="E37" s="4">
        <f t="shared" si="1"/>
        <v>1.3020490655545704E-2</v>
      </c>
      <c r="F37" s="4">
        <f t="shared" si="2"/>
        <v>7.8983684324013551E-2</v>
      </c>
    </row>
    <row r="38" spans="1:6">
      <c r="A38" s="1">
        <v>19541</v>
      </c>
      <c r="B38" s="13">
        <v>300.14400000000001</v>
      </c>
      <c r="C38">
        <f>Assets!C19</f>
        <v>14.692</v>
      </c>
      <c r="D38" s="6">
        <f t="shared" si="0"/>
        <v>2207.4026332698068</v>
      </c>
      <c r="E38" s="4">
        <f t="shared" si="1"/>
        <v>-3.1308495260424759E-4</v>
      </c>
      <c r="F38" s="4">
        <f t="shared" si="2"/>
        <v>5.1915144165898507E-2</v>
      </c>
    </row>
    <row r="39" spans="1:6">
      <c r="A39" s="1">
        <v>19633</v>
      </c>
      <c r="B39" s="13">
        <v>300.14800000000002</v>
      </c>
      <c r="C39">
        <f>Assets!C20</f>
        <v>14.756</v>
      </c>
      <c r="D39" s="6">
        <f t="shared" si="0"/>
        <v>2197.8579354838712</v>
      </c>
      <c r="E39" s="4">
        <f t="shared" si="1"/>
        <v>1.3326936403923115E-5</v>
      </c>
      <c r="F39" s="4">
        <f t="shared" si="2"/>
        <v>2.8041416490558711E-2</v>
      </c>
    </row>
    <row r="40" spans="1:6">
      <c r="A40" s="1">
        <v>19725</v>
      </c>
      <c r="B40" s="13">
        <v>300.12700000000001</v>
      </c>
      <c r="C40">
        <f>Assets!C21</f>
        <v>14.83</v>
      </c>
      <c r="D40" s="6">
        <f t="shared" si="0"/>
        <v>2186.7378694538102</v>
      </c>
      <c r="E40" s="4">
        <f t="shared" si="1"/>
        <v>-6.9965483694760608E-5</v>
      </c>
      <c r="F40" s="4">
        <f t="shared" si="2"/>
        <v>1.2645970193569687E-2</v>
      </c>
    </row>
    <row r="41" spans="1:6">
      <c r="A41" s="1">
        <v>19815</v>
      </c>
      <c r="B41" s="13">
        <v>299.79700000000003</v>
      </c>
      <c r="C41">
        <f>Assets!C22</f>
        <v>14.81</v>
      </c>
      <c r="D41" s="6">
        <f t="shared" si="0"/>
        <v>2187.2832845374751</v>
      </c>
      <c r="E41" s="4">
        <f t="shared" si="1"/>
        <v>-1.0995345303820851E-3</v>
      </c>
      <c r="F41" s="4">
        <f t="shared" si="2"/>
        <v>-1.4688347244518484E-3</v>
      </c>
    </row>
    <row r="42" spans="1:6">
      <c r="A42" s="1">
        <v>19906</v>
      </c>
      <c r="B42" s="13">
        <v>301.78300000000002</v>
      </c>
      <c r="C42">
        <f>Assets!C23</f>
        <v>14.760999999999999</v>
      </c>
      <c r="D42" s="6">
        <f t="shared" si="0"/>
        <v>2209.0818180340088</v>
      </c>
      <c r="E42" s="4">
        <f t="shared" si="1"/>
        <v>6.6244825665366562E-3</v>
      </c>
      <c r="F42" s="4">
        <f t="shared" si="2"/>
        <v>5.4607121914814552E-3</v>
      </c>
    </row>
    <row r="43" spans="1:6">
      <c r="A43" s="1">
        <v>19998</v>
      </c>
      <c r="B43" s="13">
        <v>307.17500000000001</v>
      </c>
      <c r="C43">
        <f>Assets!C24</f>
        <v>14.746</v>
      </c>
      <c r="D43" s="6">
        <f t="shared" si="0"/>
        <v>2250.8390817848908</v>
      </c>
      <c r="E43" s="4">
        <f t="shared" si="1"/>
        <v>1.7867142947084479E-2</v>
      </c>
      <c r="F43" s="4">
        <f t="shared" si="2"/>
        <v>2.3411783520130024E-2</v>
      </c>
    </row>
    <row r="44" spans="1:6">
      <c r="A44" s="1">
        <v>20090</v>
      </c>
      <c r="B44" s="13">
        <v>313.51499999999999</v>
      </c>
      <c r="C44">
        <f>Assets!C25</f>
        <v>14.794</v>
      </c>
      <c r="D44" s="6">
        <f t="shared" si="0"/>
        <v>2289.842015682033</v>
      </c>
      <c r="E44" s="4">
        <f t="shared" si="1"/>
        <v>2.0639700496459589E-2</v>
      </c>
      <c r="F44" s="4">
        <f t="shared" si="2"/>
        <v>4.4607782705321335E-2</v>
      </c>
    </row>
    <row r="45" spans="1:6">
      <c r="A45" s="1">
        <v>20180</v>
      </c>
      <c r="B45" s="13">
        <v>321.06</v>
      </c>
      <c r="C45">
        <f>Assets!C26</f>
        <v>14.808999999999999</v>
      </c>
      <c r="D45" s="6">
        <f t="shared" si="0"/>
        <v>2342.5737808089675</v>
      </c>
      <c r="E45" s="4">
        <f t="shared" si="1"/>
        <v>2.4065834170613899E-2</v>
      </c>
      <c r="F45" s="4">
        <f t="shared" si="2"/>
        <v>7.0924659019269629E-2</v>
      </c>
    </row>
    <row r="46" spans="1:6">
      <c r="A46" s="1">
        <v>20271</v>
      </c>
      <c r="B46" s="13">
        <v>328.471</v>
      </c>
      <c r="C46">
        <f>Assets!C27</f>
        <v>14.867000000000001</v>
      </c>
      <c r="D46" s="6">
        <f t="shared" si="0"/>
        <v>2387.297268581422</v>
      </c>
      <c r="E46" s="4">
        <f t="shared" si="1"/>
        <v>2.308291285118047E-2</v>
      </c>
      <c r="F46" s="4">
        <f t="shared" si="2"/>
        <v>8.843440485381876E-2</v>
      </c>
    </row>
    <row r="47" spans="1:6">
      <c r="A47" s="1">
        <v>20363</v>
      </c>
      <c r="B47" s="13">
        <v>333.58499999999998</v>
      </c>
      <c r="C47">
        <f>Assets!C28</f>
        <v>14.907999999999999</v>
      </c>
      <c r="D47" s="6">
        <f t="shared" si="0"/>
        <v>2417.7975865307221</v>
      </c>
      <c r="E47" s="4">
        <f t="shared" si="1"/>
        <v>1.5569106557352021E-2</v>
      </c>
      <c r="F47" s="4">
        <f t="shared" si="2"/>
        <v>8.597704891348569E-2</v>
      </c>
    </row>
    <row r="48" spans="1:6">
      <c r="A48" s="1">
        <v>20455</v>
      </c>
      <c r="B48" s="13">
        <v>338.983</v>
      </c>
      <c r="C48">
        <f>Assets!C29</f>
        <v>14.968999999999999</v>
      </c>
      <c r="D48" s="6">
        <f t="shared" si="0"/>
        <v>2446.9096877546931</v>
      </c>
      <c r="E48" s="4">
        <f t="shared" si="1"/>
        <v>1.6181782754020789E-2</v>
      </c>
      <c r="F48" s="4">
        <f t="shared" si="2"/>
        <v>8.1233752770999854E-2</v>
      </c>
    </row>
    <row r="49" spans="1:6">
      <c r="A49" s="1">
        <v>20546</v>
      </c>
      <c r="B49" s="13">
        <v>344.79</v>
      </c>
      <c r="C49">
        <f>Assets!C30</f>
        <v>15.069000000000001</v>
      </c>
      <c r="D49" s="6">
        <f t="shared" si="0"/>
        <v>2472.3106430420066</v>
      </c>
      <c r="E49" s="4">
        <f t="shared" si="1"/>
        <v>1.7130652569597934E-2</v>
      </c>
      <c r="F49" s="4">
        <f t="shared" si="2"/>
        <v>7.39114184264624E-2</v>
      </c>
    </row>
    <row r="50" spans="1:6">
      <c r="A50" s="1">
        <v>20637</v>
      </c>
      <c r="B50" s="13">
        <v>350.08300000000003</v>
      </c>
      <c r="C50">
        <f>Assets!C31</f>
        <v>15.215999999999999</v>
      </c>
      <c r="D50" s="6">
        <f t="shared" si="0"/>
        <v>2486.0126390641435</v>
      </c>
      <c r="E50" s="4">
        <f t="shared" si="1"/>
        <v>1.5351373299689684E-2</v>
      </c>
      <c r="F50" s="4">
        <f t="shared" si="2"/>
        <v>6.5795762791844709E-2</v>
      </c>
    </row>
    <row r="51" spans="1:6">
      <c r="A51" s="1">
        <v>20729</v>
      </c>
      <c r="B51" s="13">
        <v>357.75099999999998</v>
      </c>
      <c r="C51">
        <f>Assets!C32</f>
        <v>15.305999999999999</v>
      </c>
      <c r="D51" s="6">
        <f t="shared" si="0"/>
        <v>2525.5266596106103</v>
      </c>
      <c r="E51" s="4">
        <f t="shared" si="1"/>
        <v>2.1903377199121204E-2</v>
      </c>
      <c r="F51" s="4">
        <f t="shared" si="2"/>
        <v>7.2443305304495095E-2</v>
      </c>
    </row>
    <row r="52" spans="1:6">
      <c r="A52" s="1">
        <v>20821</v>
      </c>
      <c r="B52" s="13">
        <v>362.36700000000002</v>
      </c>
      <c r="C52">
        <f>Assets!C33</f>
        <v>15.443</v>
      </c>
      <c r="D52" s="6">
        <f t="shared" si="0"/>
        <v>2535.4192245030113</v>
      </c>
      <c r="E52" s="4">
        <f t="shared" si="1"/>
        <v>1.2902829062672202E-2</v>
      </c>
      <c r="F52" s="4">
        <f t="shared" si="2"/>
        <v>6.8982810347421597E-2</v>
      </c>
    </row>
    <row r="53" spans="1:6">
      <c r="A53" s="1">
        <v>20911</v>
      </c>
      <c r="B53" s="13">
        <v>367.11</v>
      </c>
      <c r="C53">
        <f>Assets!C34</f>
        <v>15.541</v>
      </c>
      <c r="D53" s="6">
        <f t="shared" si="0"/>
        <v>2552.407806447462</v>
      </c>
      <c r="E53" s="4">
        <f t="shared" si="1"/>
        <v>1.3088940218066201E-2</v>
      </c>
      <c r="F53" s="4">
        <f t="shared" si="2"/>
        <v>6.4735056121117185E-2</v>
      </c>
    </row>
    <row r="54" spans="1:6">
      <c r="A54" s="1">
        <v>21002</v>
      </c>
      <c r="B54" s="13">
        <v>371.67899999999997</v>
      </c>
      <c r="C54">
        <f>Assets!C35</f>
        <v>15.667999999999999</v>
      </c>
      <c r="D54" s="6">
        <f t="shared" si="0"/>
        <v>2563.2281917283635</v>
      </c>
      <c r="E54" s="4">
        <f t="shared" si="1"/>
        <v>1.2445860913622511E-2</v>
      </c>
      <c r="F54" s="4">
        <f t="shared" si="2"/>
        <v>6.1688228220164773E-2</v>
      </c>
    </row>
    <row r="55" spans="1:6">
      <c r="A55" s="1">
        <v>21094</v>
      </c>
      <c r="B55" s="13">
        <v>370.77800000000002</v>
      </c>
      <c r="C55">
        <f>Assets!C36</f>
        <v>15.749000000000001</v>
      </c>
      <c r="D55" s="6">
        <f t="shared" si="0"/>
        <v>2543.8633853578008</v>
      </c>
      <c r="E55" s="4">
        <f t="shared" si="1"/>
        <v>-2.424134804495152E-3</v>
      </c>
      <c r="F55" s="4">
        <f t="shared" si="2"/>
        <v>3.6413594930552379E-2</v>
      </c>
    </row>
    <row r="56" spans="1:6">
      <c r="A56" s="1">
        <v>21186</v>
      </c>
      <c r="B56" s="13">
        <v>371.28199999999998</v>
      </c>
      <c r="C56">
        <f>Assets!C37</f>
        <v>15.943</v>
      </c>
      <c r="D56" s="6">
        <f t="shared" si="0"/>
        <v>2516.3245727905664</v>
      </c>
      <c r="E56" s="4">
        <f t="shared" si="1"/>
        <v>1.3593039500724483E-3</v>
      </c>
      <c r="F56" s="4">
        <f t="shared" si="2"/>
        <v>2.4602129884895598E-2</v>
      </c>
    </row>
    <row r="57" spans="1:6">
      <c r="A57" s="1">
        <v>21276</v>
      </c>
      <c r="B57" s="13">
        <v>373.72399999999999</v>
      </c>
      <c r="C57">
        <f>Assets!C38</f>
        <v>15.972</v>
      </c>
      <c r="D57" s="6">
        <f t="shared" si="0"/>
        <v>2528.2760861507641</v>
      </c>
      <c r="E57" s="4">
        <f t="shared" si="1"/>
        <v>6.5772108532059391E-3</v>
      </c>
      <c r="F57" s="4">
        <f t="shared" si="2"/>
        <v>1.8016398354716502E-2</v>
      </c>
    </row>
    <row r="58" spans="1:6">
      <c r="A58" s="1">
        <v>21367</v>
      </c>
      <c r="B58" s="13">
        <v>382.613</v>
      </c>
      <c r="C58">
        <f>Assets!C39</f>
        <v>15.984</v>
      </c>
      <c r="D58" s="6">
        <f t="shared" si="0"/>
        <v>2586.4677099599603</v>
      </c>
      <c r="E58" s="4">
        <f t="shared" si="1"/>
        <v>2.3784932195952121E-2</v>
      </c>
      <c r="F58" s="4">
        <f t="shared" si="2"/>
        <v>2.9417857882742978E-2</v>
      </c>
    </row>
    <row r="59" spans="1:6">
      <c r="A59" s="1">
        <v>21459</v>
      </c>
      <c r="B59" s="13">
        <v>388.18700000000001</v>
      </c>
      <c r="C59">
        <f>Assets!C40</f>
        <v>15.978</v>
      </c>
      <c r="D59" s="6">
        <f t="shared" si="0"/>
        <v>2625.1334161972713</v>
      </c>
      <c r="E59" s="4">
        <f t="shared" si="1"/>
        <v>1.4568245198150644E-2</v>
      </c>
      <c r="F59" s="4">
        <f t="shared" si="2"/>
        <v>4.6952623942089315E-2</v>
      </c>
    </row>
    <row r="60" spans="1:6">
      <c r="A60" s="1">
        <v>21551</v>
      </c>
      <c r="B60" s="13">
        <v>393.98</v>
      </c>
      <c r="C60">
        <f>Assets!C41</f>
        <v>16.087</v>
      </c>
      <c r="D60" s="6">
        <f t="shared" si="0"/>
        <v>2646.2564157394172</v>
      </c>
      <c r="E60" s="4">
        <f t="shared" si="1"/>
        <v>1.4923219994487209E-2</v>
      </c>
      <c r="F60" s="4">
        <f t="shared" si="2"/>
        <v>6.1134124466039393E-2</v>
      </c>
    </row>
    <row r="61" spans="1:6">
      <c r="A61" s="1">
        <v>21641</v>
      </c>
      <c r="B61" s="13">
        <v>402.363</v>
      </c>
      <c r="C61">
        <f>Assets!C42</f>
        <v>16.152999999999999</v>
      </c>
      <c r="D61" s="6">
        <f t="shared" si="0"/>
        <v>2691.5202671949487</v>
      </c>
      <c r="E61" s="4">
        <f t="shared" si="1"/>
        <v>2.1277729834001679E-2</v>
      </c>
      <c r="F61" s="4">
        <f t="shared" si="2"/>
        <v>7.6631417837762658E-2</v>
      </c>
    </row>
    <row r="62" spans="1:6">
      <c r="A62" s="1">
        <v>21732</v>
      </c>
      <c r="B62" s="13">
        <v>404.74099999999999</v>
      </c>
      <c r="C62">
        <f>Assets!C43</f>
        <v>16.25</v>
      </c>
      <c r="D62" s="6">
        <f t="shared" si="0"/>
        <v>2691.2661250461542</v>
      </c>
      <c r="E62" s="4">
        <f t="shared" si="1"/>
        <v>5.9100861659744704E-3</v>
      </c>
      <c r="F62" s="4">
        <f t="shared" si="2"/>
        <v>5.7833894823228656E-2</v>
      </c>
    </row>
    <row r="63" spans="1:6">
      <c r="A63" s="1">
        <v>21824</v>
      </c>
      <c r="B63" s="13">
        <v>410.36700000000002</v>
      </c>
      <c r="C63">
        <f>Assets!C44</f>
        <v>16.338999999999999</v>
      </c>
      <c r="D63" s="6">
        <f t="shared" si="0"/>
        <v>2713.8120499418574</v>
      </c>
      <c r="E63" s="4">
        <f t="shared" si="1"/>
        <v>1.3900247318655717E-2</v>
      </c>
      <c r="F63" s="4">
        <f t="shared" si="2"/>
        <v>5.7137410577891602E-2</v>
      </c>
    </row>
    <row r="64" spans="1:6">
      <c r="A64" s="1">
        <v>21916</v>
      </c>
      <c r="B64" s="13">
        <v>416.65100000000001</v>
      </c>
      <c r="C64">
        <f>Assets!C45</f>
        <v>16.36</v>
      </c>
      <c r="D64" s="6">
        <f t="shared" si="0"/>
        <v>2751.832142542788</v>
      </c>
      <c r="E64" s="4">
        <f t="shared" si="1"/>
        <v>1.5313122156508666E-2</v>
      </c>
      <c r="F64" s="4">
        <f t="shared" si="2"/>
        <v>5.7543530128432892E-2</v>
      </c>
    </row>
    <row r="65" spans="1:6">
      <c r="A65" s="1">
        <v>22007</v>
      </c>
      <c r="B65" s="13">
        <v>421.74299999999999</v>
      </c>
      <c r="C65">
        <f>Assets!C46</f>
        <v>16.446000000000002</v>
      </c>
      <c r="D65" s="6">
        <f t="shared" si="0"/>
        <v>2770.8971565122215</v>
      </c>
      <c r="E65" s="4">
        <f t="shared" si="1"/>
        <v>1.222125951935789E-2</v>
      </c>
      <c r="F65" s="4">
        <f t="shared" si="2"/>
        <v>4.8165462530103405E-2</v>
      </c>
    </row>
    <row r="66" spans="1:6">
      <c r="A66" s="1">
        <v>22098</v>
      </c>
      <c r="B66" s="13">
        <v>424.375</v>
      </c>
      <c r="C66">
        <f>Assets!C47</f>
        <v>16.507000000000001</v>
      </c>
      <c r="D66" s="6">
        <f t="shared" si="0"/>
        <v>2777.8861997940267</v>
      </c>
      <c r="E66" s="4">
        <f t="shared" si="1"/>
        <v>6.2407674816179638E-3</v>
      </c>
      <c r="F66" s="4">
        <f t="shared" si="2"/>
        <v>4.8510034812386228E-2</v>
      </c>
    </row>
    <row r="67" spans="1:6">
      <c r="A67" s="1">
        <v>22190</v>
      </c>
      <c r="B67" s="13">
        <v>425.78199999999998</v>
      </c>
      <c r="C67">
        <f>Assets!C48</f>
        <v>16.579999999999998</v>
      </c>
      <c r="D67" s="6">
        <f t="shared" si="0"/>
        <v>2774.8248892641741</v>
      </c>
      <c r="E67" s="4">
        <f t="shared" si="1"/>
        <v>3.3154639175257314E-3</v>
      </c>
      <c r="F67" s="4">
        <f t="shared" si="2"/>
        <v>3.7563936671320949E-2</v>
      </c>
    </row>
    <row r="68" spans="1:6">
      <c r="A68" s="1">
        <v>22282</v>
      </c>
      <c r="B68" s="13">
        <v>430.16399999999999</v>
      </c>
      <c r="C68">
        <f>Assets!C49</f>
        <v>16.611000000000001</v>
      </c>
      <c r="D68" s="6">
        <f t="shared" si="0"/>
        <v>2798.1506548672569</v>
      </c>
      <c r="E68" s="4">
        <f t="shared" si="1"/>
        <v>1.0291651596356833E-2</v>
      </c>
      <c r="F68" s="4">
        <f t="shared" si="2"/>
        <v>3.2432419458971601E-2</v>
      </c>
    </row>
    <row r="69" spans="1:6">
      <c r="A69" s="1">
        <v>22372</v>
      </c>
      <c r="B69" s="13">
        <v>436.37599999999998</v>
      </c>
      <c r="C69">
        <f>Assets!C50</f>
        <v>16.609000000000002</v>
      </c>
      <c r="D69" s="6">
        <f t="shared" si="0"/>
        <v>2838.9005690890476</v>
      </c>
      <c r="E69" s="4">
        <f t="shared" si="1"/>
        <v>1.4441003896188406E-2</v>
      </c>
      <c r="F69" s="4">
        <f t="shared" si="2"/>
        <v>3.4696485774511919E-2</v>
      </c>
    </row>
    <row r="70" spans="1:6">
      <c r="A70" s="1">
        <v>22463</v>
      </c>
      <c r="B70" s="13">
        <v>443.43200000000002</v>
      </c>
      <c r="C70">
        <f>Assets!C51</f>
        <v>16.669</v>
      </c>
      <c r="D70" s="6">
        <f t="shared" si="0"/>
        <v>2874.4204489771437</v>
      </c>
      <c r="E70" s="4">
        <f t="shared" si="1"/>
        <v>1.6169541862980641E-2</v>
      </c>
      <c r="F70" s="4">
        <f t="shared" si="2"/>
        <v>4.4906038291605339E-2</v>
      </c>
    </row>
    <row r="71" spans="1:6">
      <c r="A71" s="1">
        <v>22555</v>
      </c>
      <c r="B71" s="13">
        <v>452.32900000000001</v>
      </c>
      <c r="C71">
        <f>Assets!C52</f>
        <v>16.687000000000001</v>
      </c>
      <c r="D71" s="6">
        <f t="shared" si="0"/>
        <v>2928.9298920117458</v>
      </c>
      <c r="E71" s="4">
        <f t="shared" si="1"/>
        <v>2.0063955691064225E-2</v>
      </c>
      <c r="F71" s="4">
        <f t="shared" si="2"/>
        <v>6.2348807605770148E-2</v>
      </c>
    </row>
    <row r="72" spans="1:6">
      <c r="A72" s="1">
        <v>22647</v>
      </c>
      <c r="B72" s="13">
        <v>459.33499999999998</v>
      </c>
      <c r="C72">
        <f>Assets!C53</f>
        <v>16.759</v>
      </c>
      <c r="D72" s="6">
        <f t="shared" si="0"/>
        <v>2961.5171203532432</v>
      </c>
      <c r="E72" s="4">
        <f t="shared" si="1"/>
        <v>1.5488726126337183E-2</v>
      </c>
      <c r="F72" s="4">
        <f t="shared" si="2"/>
        <v>6.7813671064989145E-2</v>
      </c>
    </row>
    <row r="73" spans="1:6">
      <c r="A73" s="1">
        <v>22737</v>
      </c>
      <c r="B73" s="13">
        <v>466.75</v>
      </c>
      <c r="C73">
        <f>Assets!C54</f>
        <v>16.818999999999999</v>
      </c>
      <c r="D73" s="6">
        <f t="shared" si="0"/>
        <v>2998.5891551221835</v>
      </c>
      <c r="E73" s="4">
        <f t="shared" si="1"/>
        <v>1.6142902239106579E-2</v>
      </c>
      <c r="F73" s="4">
        <f t="shared" si="2"/>
        <v>6.960511118851638E-2</v>
      </c>
    </row>
    <row r="74" spans="1:6">
      <c r="A74" s="1">
        <v>22828</v>
      </c>
      <c r="B74" s="13">
        <v>471.49700000000001</v>
      </c>
      <c r="C74">
        <f>Assets!C55</f>
        <v>16.863</v>
      </c>
      <c r="D74" s="6">
        <f t="shared" si="0"/>
        <v>3021.1821054379411</v>
      </c>
      <c r="E74" s="4">
        <f t="shared" si="1"/>
        <v>1.0170326727370142E-2</v>
      </c>
      <c r="F74" s="4">
        <f t="shared" si="2"/>
        <v>6.3290425589492855E-2</v>
      </c>
    </row>
    <row r="75" spans="1:6">
      <c r="A75" s="1">
        <v>22920</v>
      </c>
      <c r="B75" s="13">
        <v>477.76799999999997</v>
      </c>
      <c r="C75">
        <f>Assets!C56</f>
        <v>16.914999999999999</v>
      </c>
      <c r="D75" s="6">
        <f t="shared" si="0"/>
        <v>3051.9531738693468</v>
      </c>
      <c r="E75" s="4">
        <f t="shared" si="1"/>
        <v>1.3300190669293671E-2</v>
      </c>
      <c r="F75" s="4">
        <f t="shared" si="2"/>
        <v>5.6240037671694637E-2</v>
      </c>
    </row>
    <row r="76" spans="1:6">
      <c r="A76" s="1">
        <v>23012</v>
      </c>
      <c r="B76" s="13">
        <v>483.20800000000003</v>
      </c>
      <c r="C76">
        <f>Assets!C57</f>
        <v>16.963999999999999</v>
      </c>
      <c r="D76" s="6">
        <f t="shared" si="0"/>
        <v>3077.7877161046927</v>
      </c>
      <c r="E76" s="4">
        <f t="shared" si="1"/>
        <v>1.1386279533162654E-2</v>
      </c>
      <c r="F76" s="4">
        <f t="shared" si="2"/>
        <v>5.1972960910882139E-2</v>
      </c>
    </row>
    <row r="77" spans="1:6">
      <c r="A77" s="1">
        <v>23102</v>
      </c>
      <c r="B77" s="13">
        <v>488.05</v>
      </c>
      <c r="C77">
        <f>Assets!C58</f>
        <v>16.989999999999998</v>
      </c>
      <c r="D77" s="6">
        <f t="shared" si="0"/>
        <v>3103.8716068275462</v>
      </c>
      <c r="E77" s="4">
        <f t="shared" si="1"/>
        <v>1.0020529461432726E-2</v>
      </c>
      <c r="F77" s="4">
        <f t="shared" si="2"/>
        <v>4.563470808784148E-2</v>
      </c>
    </row>
    <row r="78" spans="1:6">
      <c r="A78" s="1">
        <v>23193</v>
      </c>
      <c r="B78" s="13">
        <v>495.19400000000002</v>
      </c>
      <c r="C78">
        <f>Assets!C59</f>
        <v>17.071999999999999</v>
      </c>
      <c r="D78" s="6">
        <f t="shared" si="0"/>
        <v>3134.1788945641993</v>
      </c>
      <c r="E78" s="4">
        <f t="shared" si="1"/>
        <v>1.4637844483147229E-2</v>
      </c>
      <c r="F78" s="4">
        <f t="shared" si="2"/>
        <v>5.0259068456427088E-2</v>
      </c>
    </row>
    <row r="79" spans="1:6">
      <c r="A79" s="1">
        <v>23285</v>
      </c>
      <c r="B79" s="13">
        <v>504.64</v>
      </c>
      <c r="C79">
        <f>Assets!C60</f>
        <v>17.135999999999999</v>
      </c>
      <c r="D79" s="6">
        <f t="shared" si="0"/>
        <v>3182.0355555555561</v>
      </c>
      <c r="E79" s="4">
        <f t="shared" si="1"/>
        <v>1.907535228617465E-2</v>
      </c>
      <c r="F79" s="4">
        <f t="shared" si="2"/>
        <v>5.6244871988077927E-2</v>
      </c>
    </row>
    <row r="80" spans="1:6">
      <c r="A80" s="1">
        <v>23377</v>
      </c>
      <c r="B80" s="13">
        <v>514.14700000000005</v>
      </c>
      <c r="C80">
        <f>Assets!C61</f>
        <v>17.216000000000001</v>
      </c>
      <c r="D80" s="6">
        <f t="shared" si="0"/>
        <v>3226.9174979089225</v>
      </c>
      <c r="E80" s="4">
        <f t="shared" si="1"/>
        <v>1.8839172479391372E-2</v>
      </c>
      <c r="F80" s="4">
        <f t="shared" si="2"/>
        <v>6.4028327345573788E-2</v>
      </c>
    </row>
    <row r="81" spans="1:6">
      <c r="A81" s="1">
        <v>23468</v>
      </c>
      <c r="B81" s="13">
        <v>523.56100000000004</v>
      </c>
      <c r="C81">
        <f>Assets!C62</f>
        <v>17.254000000000001</v>
      </c>
      <c r="D81" s="6">
        <f t="shared" si="0"/>
        <v>3278.765107917005</v>
      </c>
      <c r="E81" s="4">
        <f t="shared" si="1"/>
        <v>1.8309938597327196E-2</v>
      </c>
      <c r="F81" s="4">
        <f t="shared" si="2"/>
        <v>7.2760987603729177E-2</v>
      </c>
    </row>
    <row r="82" spans="1:6">
      <c r="A82" s="1">
        <v>23559</v>
      </c>
      <c r="B82" s="13">
        <v>533.16200000000003</v>
      </c>
      <c r="C82">
        <f>Assets!C63</f>
        <v>17.311</v>
      </c>
      <c r="D82" s="6">
        <f t="shared" si="0"/>
        <v>3327.8967375657098</v>
      </c>
      <c r="E82" s="4">
        <f t="shared" si="1"/>
        <v>1.8337882309797708E-2</v>
      </c>
      <c r="F82" s="4">
        <f t="shared" si="2"/>
        <v>7.6672980690396117E-2</v>
      </c>
    </row>
    <row r="83" spans="1:6">
      <c r="A83" s="1">
        <v>23651</v>
      </c>
      <c r="B83" s="13">
        <v>541.89800000000002</v>
      </c>
      <c r="C83">
        <f>Assets!C64</f>
        <v>17.367999999999999</v>
      </c>
      <c r="D83" s="6">
        <f t="shared" si="0"/>
        <v>3371.3244297558736</v>
      </c>
      <c r="E83" s="4">
        <f t="shared" si="1"/>
        <v>1.6385263765984804E-2</v>
      </c>
      <c r="F83" s="4">
        <f t="shared" si="2"/>
        <v>7.383084971464815E-2</v>
      </c>
    </row>
    <row r="84" spans="1:6">
      <c r="A84" s="1">
        <v>23743</v>
      </c>
      <c r="B84" s="13">
        <v>552.98400000000004</v>
      </c>
      <c r="C84">
        <f>Assets!C65</f>
        <v>17.423999999999999</v>
      </c>
      <c r="D84" s="6">
        <f t="shared" si="0"/>
        <v>3429.2370964187335</v>
      </c>
      <c r="E84" s="4">
        <f t="shared" si="1"/>
        <v>2.0457724516421933E-2</v>
      </c>
      <c r="F84" s="4">
        <f t="shared" si="2"/>
        <v>7.5536762832419488E-2</v>
      </c>
    </row>
    <row r="85" spans="1:6">
      <c r="A85" s="1">
        <v>23833</v>
      </c>
      <c r="B85" s="13">
        <v>562.56399999999996</v>
      </c>
      <c r="C85">
        <f>Assets!C66</f>
        <v>17.512</v>
      </c>
      <c r="D85" s="6">
        <f t="shared" si="0"/>
        <v>3471.114968478757</v>
      </c>
      <c r="E85" s="4">
        <f t="shared" si="1"/>
        <v>1.7324190211651561E-2</v>
      </c>
      <c r="F85" s="4">
        <f t="shared" si="2"/>
        <v>7.4495617511617415E-2</v>
      </c>
    </row>
    <row r="86" spans="1:6">
      <c r="A86" s="1">
        <v>23924</v>
      </c>
      <c r="B86" s="13">
        <v>576.86800000000005</v>
      </c>
      <c r="C86">
        <f>Assets!C67</f>
        <v>17.577999999999999</v>
      </c>
      <c r="D86" s="6">
        <f t="shared" si="0"/>
        <v>3546.0087117988401</v>
      </c>
      <c r="E86" s="4">
        <f t="shared" si="1"/>
        <v>2.5426440369451454E-2</v>
      </c>
      <c r="F86" s="4">
        <f t="shared" si="2"/>
        <v>8.1975084495894329E-2</v>
      </c>
    </row>
    <row r="87" spans="1:6">
      <c r="A87" s="1">
        <v>24016</v>
      </c>
      <c r="B87" s="13">
        <v>590.22799999999995</v>
      </c>
      <c r="C87">
        <f>Assets!C68</f>
        <v>17.631</v>
      </c>
      <c r="D87" s="6">
        <f t="shared" si="0"/>
        <v>3617.2262410526914</v>
      </c>
      <c r="E87" s="4">
        <f t="shared" si="1"/>
        <v>2.315954429782879E-2</v>
      </c>
      <c r="F87" s="4">
        <f t="shared" si="2"/>
        <v>8.9186525877563538E-2</v>
      </c>
    </row>
    <row r="88" spans="1:6">
      <c r="A88" s="1">
        <v>24108</v>
      </c>
      <c r="B88" s="13">
        <v>602.90099999999995</v>
      </c>
      <c r="C88">
        <f>Assets!C69</f>
        <v>17.768000000000001</v>
      </c>
      <c r="D88" s="6">
        <f t="shared" si="0"/>
        <v>3666.4035823953177</v>
      </c>
      <c r="E88" s="4">
        <f t="shared" si="1"/>
        <v>2.1471363608639379E-2</v>
      </c>
      <c r="F88" s="4">
        <f t="shared" si="2"/>
        <v>9.0268434529751154E-2</v>
      </c>
    </row>
    <row r="89" spans="1:6">
      <c r="A89" s="1">
        <v>24198</v>
      </c>
      <c r="B89" s="13">
        <v>612.80899999999997</v>
      </c>
      <c r="C89">
        <f>Assets!C70</f>
        <v>17.911999999999999</v>
      </c>
      <c r="D89" s="6">
        <f t="shared" si="0"/>
        <v>3696.6970783832076</v>
      </c>
      <c r="E89" s="4">
        <f t="shared" si="1"/>
        <v>1.6433875545072932E-2</v>
      </c>
      <c r="F89" s="4">
        <f t="shared" si="2"/>
        <v>8.9314282463861902E-2</v>
      </c>
    </row>
    <row r="90" spans="1:6">
      <c r="A90" s="1">
        <v>24289</v>
      </c>
      <c r="B90" s="13">
        <v>626.01900000000001</v>
      </c>
      <c r="C90">
        <f>Assets!C71</f>
        <v>18.048999999999999</v>
      </c>
      <c r="D90" s="6">
        <f t="shared" si="0"/>
        <v>3747.7203716549393</v>
      </c>
      <c r="E90" s="4">
        <f t="shared" si="1"/>
        <v>2.1556471918656606E-2</v>
      </c>
      <c r="F90" s="4">
        <f t="shared" si="2"/>
        <v>8.5203200732229811E-2</v>
      </c>
    </row>
    <row r="91" spans="1:6">
      <c r="A91" s="1">
        <v>24381</v>
      </c>
      <c r="B91" s="13">
        <v>639.62599999999998</v>
      </c>
      <c r="C91">
        <f>Assets!C72</f>
        <v>18.187999999999999</v>
      </c>
      <c r="D91" s="6">
        <f t="shared" si="0"/>
        <v>3799.9157989883447</v>
      </c>
      <c r="E91" s="4">
        <f t="shared" si="1"/>
        <v>2.173576201361296E-2</v>
      </c>
      <c r="F91" s="4">
        <f t="shared" si="2"/>
        <v>8.369308131772811E-2</v>
      </c>
    </row>
    <row r="92" spans="1:6">
      <c r="A92" s="1">
        <v>24473</v>
      </c>
      <c r="B92" s="13">
        <v>650.49699999999996</v>
      </c>
      <c r="C92">
        <f>Assets!C73</f>
        <v>18.241</v>
      </c>
      <c r="D92" s="6">
        <f t="shared" si="0"/>
        <v>3853.2702068965518</v>
      </c>
      <c r="E92" s="4">
        <f t="shared" si="1"/>
        <v>1.6995869461216367E-2</v>
      </c>
      <c r="F92" s="4">
        <f t="shared" si="2"/>
        <v>7.8944967747606995E-2</v>
      </c>
    </row>
    <row r="93" spans="1:6">
      <c r="A93" s="1">
        <v>24563</v>
      </c>
      <c r="B93" s="13">
        <v>657.63800000000003</v>
      </c>
      <c r="C93">
        <f>Assets!C74</f>
        <v>18.327999999999999</v>
      </c>
      <c r="D93" s="6">
        <f t="shared" si="0"/>
        <v>3877.0788507202096</v>
      </c>
      <c r="E93" s="4">
        <f t="shared" si="1"/>
        <v>1.0977760081906722E-2</v>
      </c>
      <c r="F93" s="4">
        <f t="shared" si="2"/>
        <v>7.3153298988755167E-2</v>
      </c>
    </row>
    <row r="94" spans="1:6">
      <c r="A94" s="1">
        <v>24654</v>
      </c>
      <c r="B94" s="13">
        <v>671.58500000000004</v>
      </c>
      <c r="C94">
        <f>Assets!C75</f>
        <v>18.498000000000001</v>
      </c>
      <c r="D94" s="6">
        <f t="shared" si="0"/>
        <v>3922.9161217428909</v>
      </c>
      <c r="E94" s="4">
        <f t="shared" si="1"/>
        <v>2.1207716099130528E-2</v>
      </c>
      <c r="F94" s="4">
        <f t="shared" si="2"/>
        <v>7.2786928192275363E-2</v>
      </c>
    </row>
    <row r="95" spans="1:6">
      <c r="A95" s="1">
        <v>24746</v>
      </c>
      <c r="B95" s="13">
        <v>683.17399999999998</v>
      </c>
      <c r="C95">
        <f>Assets!C76</f>
        <v>18.657</v>
      </c>
      <c r="D95" s="6">
        <f t="shared" si="0"/>
        <v>3956.6016534276678</v>
      </c>
      <c r="E95" s="4">
        <f t="shared" si="1"/>
        <v>1.7256192440271805E-2</v>
      </c>
      <c r="F95" s="4">
        <f t="shared" si="2"/>
        <v>6.8083536316534979E-2</v>
      </c>
    </row>
    <row r="96" spans="1:6">
      <c r="A96" s="1">
        <v>24838</v>
      </c>
      <c r="B96" s="13">
        <v>702.51800000000003</v>
      </c>
      <c r="C96">
        <f>Assets!C77</f>
        <v>18.856000000000002</v>
      </c>
      <c r="D96" s="6">
        <f t="shared" ref="D96:D159" si="3">B96/C96*$C$297</f>
        <v>4025.6934098430206</v>
      </c>
      <c r="E96" s="4">
        <f t="shared" si="1"/>
        <v>2.8314894887686081E-2</v>
      </c>
      <c r="F96" s="4">
        <f t="shared" si="2"/>
        <v>7.997116051265428E-2</v>
      </c>
    </row>
    <row r="97" spans="1:6">
      <c r="A97" s="1">
        <v>24929</v>
      </c>
      <c r="B97" s="13">
        <v>722.35299999999995</v>
      </c>
      <c r="C97">
        <f>Assets!C78</f>
        <v>19.048999999999999</v>
      </c>
      <c r="D97" s="6">
        <f t="shared" si="3"/>
        <v>4097.4164709958523</v>
      </c>
      <c r="E97" s="4">
        <f t="shared" ref="E97:E160" si="4">(B97-B96)/B96</f>
        <v>2.8234152007492935E-2</v>
      </c>
      <c r="F97" s="4">
        <f t="shared" si="2"/>
        <v>9.8405201645890159E-2</v>
      </c>
    </row>
    <row r="98" spans="1:6">
      <c r="A98" s="1">
        <v>25020</v>
      </c>
      <c r="B98" s="13">
        <v>741.25</v>
      </c>
      <c r="C98">
        <f>Assets!C79</f>
        <v>19.245999999999999</v>
      </c>
      <c r="D98" s="6">
        <f t="shared" si="3"/>
        <v>4161.5683778447474</v>
      </c>
      <c r="E98" s="4">
        <f t="shared" si="4"/>
        <v>2.6160339889223203E-2</v>
      </c>
      <c r="F98" s="4">
        <f t="shared" si="2"/>
        <v>0.10373221557956172</v>
      </c>
    </row>
    <row r="99" spans="1:6">
      <c r="A99" s="1">
        <v>25112</v>
      </c>
      <c r="B99" s="13">
        <v>757.524</v>
      </c>
      <c r="C99">
        <f>Assets!C80</f>
        <v>19.459</v>
      </c>
      <c r="D99" s="6">
        <f t="shared" si="3"/>
        <v>4206.3817898144816</v>
      </c>
      <c r="E99" s="4">
        <f t="shared" si="4"/>
        <v>2.1954806070826307E-2</v>
      </c>
      <c r="F99" s="4">
        <f t="shared" si="2"/>
        <v>0.10883025407875596</v>
      </c>
    </row>
    <row r="100" spans="1:6">
      <c r="A100" s="1">
        <v>25204</v>
      </c>
      <c r="B100" s="13">
        <v>772.35799999999995</v>
      </c>
      <c r="C100">
        <f>Assets!C81</f>
        <v>19.648</v>
      </c>
      <c r="D100" s="6">
        <f t="shared" si="3"/>
        <v>4247.4972829804565</v>
      </c>
      <c r="E100" s="4">
        <f t="shared" si="4"/>
        <v>1.9582217857123926E-2</v>
      </c>
      <c r="F100" s="4">
        <f t="shared" ref="F100:F163" si="5">(B100-B96)/B96</f>
        <v>9.9413822848667108E-2</v>
      </c>
    </row>
    <row r="101" spans="1:6">
      <c r="A101" s="1">
        <v>25294</v>
      </c>
      <c r="B101" s="13">
        <v>790.61</v>
      </c>
      <c r="C101">
        <f>Assets!C82</f>
        <v>19.898</v>
      </c>
      <c r="D101" s="6">
        <f t="shared" si="3"/>
        <v>4293.2451361945923</v>
      </c>
      <c r="E101" s="4">
        <f t="shared" si="4"/>
        <v>2.3631528384505718E-2</v>
      </c>
      <c r="F101" s="4">
        <f t="shared" si="5"/>
        <v>9.4492581881711668E-2</v>
      </c>
    </row>
    <row r="102" spans="1:6">
      <c r="A102" s="1">
        <v>25385</v>
      </c>
      <c r="B102" s="13">
        <v>811.61900000000003</v>
      </c>
      <c r="C102">
        <f>Assets!C83</f>
        <v>20.140999999999998</v>
      </c>
      <c r="D102" s="6">
        <f t="shared" si="3"/>
        <v>4354.1560095327941</v>
      </c>
      <c r="E102" s="4">
        <f t="shared" si="4"/>
        <v>2.6573152376013476E-2</v>
      </c>
      <c r="F102" s="4">
        <f t="shared" si="5"/>
        <v>9.4932883642495816E-2</v>
      </c>
    </row>
    <row r="103" spans="1:6">
      <c r="A103" s="1">
        <v>25477</v>
      </c>
      <c r="B103" s="13">
        <v>826.76</v>
      </c>
      <c r="C103">
        <f>Assets!C84</f>
        <v>20.373999999999999</v>
      </c>
      <c r="D103" s="6">
        <f t="shared" si="3"/>
        <v>4384.6604260331806</v>
      </c>
      <c r="E103" s="4">
        <f t="shared" si="4"/>
        <v>1.8655305013805693E-2</v>
      </c>
      <c r="F103" s="4">
        <f t="shared" si="5"/>
        <v>9.1397764295256645E-2</v>
      </c>
    </row>
    <row r="104" spans="1:6">
      <c r="A104" s="1">
        <v>25569</v>
      </c>
      <c r="B104" s="13">
        <v>841.74099999999999</v>
      </c>
      <c r="C104">
        <f>Assets!C85</f>
        <v>20.61</v>
      </c>
      <c r="D104" s="6">
        <f t="shared" si="3"/>
        <v>4412.9936211547792</v>
      </c>
      <c r="E104" s="4">
        <f t="shared" si="4"/>
        <v>1.8120131598045375E-2</v>
      </c>
      <c r="F104" s="4">
        <f t="shared" si="5"/>
        <v>8.9832694165141086E-2</v>
      </c>
    </row>
    <row r="105" spans="1:6">
      <c r="A105" s="1">
        <v>25659</v>
      </c>
      <c r="B105" s="13">
        <v>860.03200000000004</v>
      </c>
      <c r="C105">
        <f>Assets!C86</f>
        <v>20.838000000000001</v>
      </c>
      <c r="D105" s="6">
        <f t="shared" si="3"/>
        <v>4459.5535878683186</v>
      </c>
      <c r="E105" s="4">
        <f t="shared" si="4"/>
        <v>2.1729962066716547E-2</v>
      </c>
      <c r="F105" s="4">
        <f t="shared" si="5"/>
        <v>8.7808148138778949E-2</v>
      </c>
    </row>
    <row r="106" spans="1:6">
      <c r="A106" s="1">
        <v>25750</v>
      </c>
      <c r="B106" s="13">
        <v>874.67899999999997</v>
      </c>
      <c r="C106">
        <f>Assets!C87</f>
        <v>21.041</v>
      </c>
      <c r="D106" s="6">
        <f t="shared" si="3"/>
        <v>4491.7454164726014</v>
      </c>
      <c r="E106" s="4">
        <f t="shared" si="4"/>
        <v>1.703076164607821E-2</v>
      </c>
      <c r="F106" s="4">
        <f t="shared" si="5"/>
        <v>7.769655466419581E-2</v>
      </c>
    </row>
    <row r="107" spans="1:6">
      <c r="A107" s="1">
        <v>25842</v>
      </c>
      <c r="B107" s="13">
        <v>883.72400000000005</v>
      </c>
      <c r="C107">
        <f>Assets!C88</f>
        <v>21.314</v>
      </c>
      <c r="D107" s="6">
        <f t="shared" si="3"/>
        <v>4480.0668878671304</v>
      </c>
      <c r="E107" s="4">
        <f t="shared" si="4"/>
        <v>1.0340936503563105E-2</v>
      </c>
      <c r="F107" s="4">
        <f t="shared" si="5"/>
        <v>6.8900285451642618E-2</v>
      </c>
    </row>
    <row r="108" spans="1:6">
      <c r="A108" s="1">
        <v>25934</v>
      </c>
      <c r="B108" s="13">
        <v>903.65899999999999</v>
      </c>
      <c r="C108">
        <f>Assets!C89</f>
        <v>21.515999999999998</v>
      </c>
      <c r="D108" s="6">
        <f t="shared" si="3"/>
        <v>4538.118714816881</v>
      </c>
      <c r="E108" s="4">
        <f t="shared" si="4"/>
        <v>2.2557947956601772E-2</v>
      </c>
      <c r="F108" s="4">
        <f t="shared" si="5"/>
        <v>7.3559444057019918E-2</v>
      </c>
    </row>
    <row r="109" spans="1:6">
      <c r="A109" s="1">
        <v>26024</v>
      </c>
      <c r="B109" s="13">
        <v>927.06399999999996</v>
      </c>
      <c r="C109">
        <f>Assets!C90</f>
        <v>21.760999999999999</v>
      </c>
      <c r="D109" s="6">
        <f t="shared" si="3"/>
        <v>4603.2406290152112</v>
      </c>
      <c r="E109" s="4">
        <f t="shared" si="4"/>
        <v>2.5900256623350149E-2</v>
      </c>
      <c r="F109" s="4">
        <f t="shared" si="5"/>
        <v>7.7941285905640631E-2</v>
      </c>
    </row>
    <row r="110" spans="1:6">
      <c r="A110" s="1">
        <v>26115</v>
      </c>
      <c r="B110" s="13">
        <v>941.11500000000001</v>
      </c>
      <c r="C110">
        <f>Assets!C91</f>
        <v>21.975000000000001</v>
      </c>
      <c r="D110" s="6">
        <f t="shared" si="3"/>
        <v>4627.5020696245729</v>
      </c>
      <c r="E110" s="4">
        <f t="shared" si="4"/>
        <v>1.5156450903066072E-2</v>
      </c>
      <c r="F110" s="4">
        <f t="shared" si="5"/>
        <v>7.5954721675037404E-2</v>
      </c>
    </row>
    <row r="111" spans="1:6">
      <c r="A111" s="1">
        <v>26207</v>
      </c>
      <c r="B111" s="13">
        <v>959.3</v>
      </c>
      <c r="C111">
        <f>Assets!C92</f>
        <v>22.111000000000001</v>
      </c>
      <c r="D111" s="6">
        <f t="shared" si="3"/>
        <v>4687.9057301795483</v>
      </c>
      <c r="E111" s="4">
        <f t="shared" si="4"/>
        <v>1.9322824521976534E-2</v>
      </c>
      <c r="F111" s="4">
        <f t="shared" si="5"/>
        <v>8.5519913457142618E-2</v>
      </c>
    </row>
    <row r="112" spans="1:6">
      <c r="A112" s="1">
        <v>26299</v>
      </c>
      <c r="B112" s="13">
        <v>986.53899999999999</v>
      </c>
      <c r="C112">
        <f>Assets!C93</f>
        <v>22.344000000000001</v>
      </c>
      <c r="D112" s="6">
        <f t="shared" si="3"/>
        <v>4770.7443621553884</v>
      </c>
      <c r="E112" s="4">
        <f t="shared" si="4"/>
        <v>2.8394662774940096E-2</v>
      </c>
      <c r="F112" s="4">
        <f t="shared" si="5"/>
        <v>9.1716012345364792E-2</v>
      </c>
    </row>
    <row r="113" spans="1:6">
      <c r="A113" s="1">
        <v>26390</v>
      </c>
      <c r="B113" s="13">
        <v>1004.1849999999999</v>
      </c>
      <c r="C113">
        <f>Assets!C94</f>
        <v>22.472999999999999</v>
      </c>
      <c r="D113" s="6">
        <f t="shared" si="3"/>
        <v>4828.2026262626268</v>
      </c>
      <c r="E113" s="4">
        <f t="shared" si="4"/>
        <v>1.7886773862969389E-2</v>
      </c>
      <c r="F113" s="4">
        <f t="shared" si="5"/>
        <v>8.3188431435154406E-2</v>
      </c>
    </row>
    <row r="114" spans="1:6">
      <c r="A114" s="1">
        <v>26481</v>
      </c>
      <c r="B114" s="13">
        <v>1030.1199999999999</v>
      </c>
      <c r="C114">
        <f>Assets!C95</f>
        <v>22.670999999999999</v>
      </c>
      <c r="D114" s="6">
        <f t="shared" si="3"/>
        <v>4909.6434316968816</v>
      </c>
      <c r="E114" s="4">
        <f t="shared" si="4"/>
        <v>2.5826914363389162E-2</v>
      </c>
      <c r="F114" s="4">
        <f t="shared" si="5"/>
        <v>9.4573989363680194E-2</v>
      </c>
    </row>
    <row r="115" spans="1:6">
      <c r="A115" s="1">
        <v>26573</v>
      </c>
      <c r="B115" s="13">
        <v>1076.989</v>
      </c>
      <c r="C115">
        <f>Assets!C96</f>
        <v>22.855</v>
      </c>
      <c r="D115" s="6">
        <f t="shared" si="3"/>
        <v>5091.7005218989279</v>
      </c>
      <c r="E115" s="4">
        <f t="shared" si="4"/>
        <v>4.549858268939555E-2</v>
      </c>
      <c r="F115" s="4">
        <f t="shared" si="5"/>
        <v>0.12268216407797361</v>
      </c>
    </row>
    <row r="116" spans="1:6">
      <c r="A116" s="1">
        <v>26665</v>
      </c>
      <c r="B116" s="13">
        <v>1095.077</v>
      </c>
      <c r="C116">
        <f>Assets!C97</f>
        <v>23.131</v>
      </c>
      <c r="D116" s="6">
        <f t="shared" si="3"/>
        <v>5115.4407506809048</v>
      </c>
      <c r="E116" s="4">
        <f t="shared" si="4"/>
        <v>1.6794971907791039E-2</v>
      </c>
      <c r="F116" s="4">
        <f t="shared" si="5"/>
        <v>0.11001896529179284</v>
      </c>
    </row>
    <row r="117" spans="1:6">
      <c r="A117" s="1">
        <v>26755</v>
      </c>
      <c r="B117" s="13">
        <v>1124.8599999999999</v>
      </c>
      <c r="C117">
        <f>Assets!C98</f>
        <v>23.576000000000001</v>
      </c>
      <c r="D117" s="6">
        <f t="shared" si="3"/>
        <v>5155.3856769596205</v>
      </c>
      <c r="E117" s="4">
        <f t="shared" si="4"/>
        <v>2.7197174262631671E-2</v>
      </c>
      <c r="F117" s="4">
        <f t="shared" si="5"/>
        <v>0.1201720798458451</v>
      </c>
    </row>
    <row r="118" spans="1:6">
      <c r="A118" s="1">
        <v>26846</v>
      </c>
      <c r="B118" s="13">
        <v>1152.519</v>
      </c>
      <c r="C118">
        <f>Assets!C99</f>
        <v>24.004999999999999</v>
      </c>
      <c r="D118" s="6">
        <f t="shared" si="3"/>
        <v>5187.7518428660705</v>
      </c>
      <c r="E118" s="4">
        <f t="shared" si="4"/>
        <v>2.4588837722027725E-2</v>
      </c>
      <c r="F118" s="4">
        <f t="shared" si="5"/>
        <v>0.11882013745971355</v>
      </c>
    </row>
    <row r="119" spans="1:6">
      <c r="A119" s="1">
        <v>26938</v>
      </c>
      <c r="B119" s="13">
        <v>1190.6590000000001</v>
      </c>
      <c r="C119">
        <f>Assets!C100</f>
        <v>24.495999999999999</v>
      </c>
      <c r="D119" s="6">
        <f t="shared" si="3"/>
        <v>5252.0038483017643</v>
      </c>
      <c r="E119" s="4">
        <f t="shared" si="4"/>
        <v>3.3092729924626058E-2</v>
      </c>
      <c r="F119" s="4">
        <f t="shared" si="5"/>
        <v>0.10554425346962695</v>
      </c>
    </row>
    <row r="120" spans="1:6">
      <c r="A120" s="1">
        <v>27030</v>
      </c>
      <c r="B120" s="13">
        <v>1206.827</v>
      </c>
      <c r="C120">
        <f>Assets!C101</f>
        <v>25.225000000000001</v>
      </c>
      <c r="D120" s="6">
        <f t="shared" si="3"/>
        <v>5169.4775422794846</v>
      </c>
      <c r="E120" s="4">
        <f t="shared" si="4"/>
        <v>1.3579034803415496E-2</v>
      </c>
      <c r="F120" s="4">
        <f t="shared" si="5"/>
        <v>0.10204761856928782</v>
      </c>
    </row>
    <row r="121" spans="1:6">
      <c r="A121" s="1">
        <v>27120</v>
      </c>
      <c r="B121" s="13">
        <v>1232.8869999999999</v>
      </c>
      <c r="C121">
        <f>Assets!C102</f>
        <v>25.939</v>
      </c>
      <c r="D121" s="6">
        <f t="shared" si="3"/>
        <v>5135.7379283704076</v>
      </c>
      <c r="E121" s="4">
        <f t="shared" si="4"/>
        <v>2.1593815849330473E-2</v>
      </c>
      <c r="F121" s="4">
        <f t="shared" si="5"/>
        <v>9.6035951140586426E-2</v>
      </c>
    </row>
    <row r="122" spans="1:6">
      <c r="A122" s="1">
        <v>27211</v>
      </c>
      <c r="B122" s="13">
        <v>1269.1020000000001</v>
      </c>
      <c r="C122">
        <f>Assets!C103</f>
        <v>26.638999999999999</v>
      </c>
      <c r="D122" s="6">
        <f t="shared" si="3"/>
        <v>5147.6785654116156</v>
      </c>
      <c r="E122" s="4">
        <f t="shared" si="4"/>
        <v>2.9374143777978149E-2</v>
      </c>
      <c r="F122" s="4">
        <f t="shared" si="5"/>
        <v>0.10115494842167468</v>
      </c>
    </row>
    <row r="123" spans="1:6">
      <c r="A123" s="1">
        <v>27303</v>
      </c>
      <c r="B123" s="13">
        <v>1298.4559999999999</v>
      </c>
      <c r="C123">
        <f>Assets!C104</f>
        <v>27.315999999999999</v>
      </c>
      <c r="D123" s="6">
        <f t="shared" si="3"/>
        <v>5136.2120263581783</v>
      </c>
      <c r="E123" s="4">
        <f t="shared" si="4"/>
        <v>2.3129740556708453E-2</v>
      </c>
      <c r="F123" s="4">
        <f t="shared" si="5"/>
        <v>9.0535577356740921E-2</v>
      </c>
    </row>
    <row r="124" spans="1:6">
      <c r="A124" s="1">
        <v>27395</v>
      </c>
      <c r="B124" s="13">
        <v>1318.422</v>
      </c>
      <c r="C124">
        <f>Assets!C105</f>
        <v>27.83</v>
      </c>
      <c r="D124" s="6">
        <f t="shared" si="3"/>
        <v>5118.8693476104936</v>
      </c>
      <c r="E124" s="4">
        <f t="shared" si="4"/>
        <v>1.5376724355696399E-2</v>
      </c>
      <c r="F124" s="4">
        <f t="shared" si="5"/>
        <v>9.2469757471452016E-2</v>
      </c>
    </row>
    <row r="125" spans="1:6">
      <c r="A125" s="1">
        <v>27485</v>
      </c>
      <c r="B125" s="13">
        <v>1349.9549999999999</v>
      </c>
      <c r="C125">
        <f>Assets!C106</f>
        <v>28.172000000000001</v>
      </c>
      <c r="D125" s="6">
        <f t="shared" si="3"/>
        <v>5177.6706538406934</v>
      </c>
      <c r="E125" s="4">
        <f t="shared" si="4"/>
        <v>2.3917228322949634E-2</v>
      </c>
      <c r="F125" s="4">
        <f t="shared" si="5"/>
        <v>9.495436321414695E-2</v>
      </c>
    </row>
    <row r="126" spans="1:6">
      <c r="A126" s="1">
        <v>27576</v>
      </c>
      <c r="B126" s="13">
        <v>1386.4780000000001</v>
      </c>
      <c r="C126">
        <f>Assets!C107</f>
        <v>28.699000000000002</v>
      </c>
      <c r="D126" s="6">
        <f t="shared" si="3"/>
        <v>5220.1024724206418</v>
      </c>
      <c r="E126" s="4">
        <f t="shared" si="4"/>
        <v>2.7054975906604398E-2</v>
      </c>
      <c r="F126" s="4">
        <f t="shared" si="5"/>
        <v>9.2487443877639436E-2</v>
      </c>
    </row>
    <row r="127" spans="1:6">
      <c r="A127" s="1">
        <v>27668</v>
      </c>
      <c r="B127" s="13">
        <v>1422.7059999999999</v>
      </c>
      <c r="C127">
        <f>Assets!C108</f>
        <v>29.18</v>
      </c>
      <c r="D127" s="6">
        <f t="shared" si="3"/>
        <v>5268.2052334475666</v>
      </c>
      <c r="E127" s="4">
        <f t="shared" si="4"/>
        <v>2.6129516660199324E-2</v>
      </c>
      <c r="F127" s="4">
        <f t="shared" si="5"/>
        <v>9.5690574035623852E-2</v>
      </c>
    </row>
    <row r="128" spans="1:6">
      <c r="A128" s="1">
        <v>27760</v>
      </c>
      <c r="B128" s="13">
        <v>1456.1130000000001</v>
      </c>
      <c r="C128">
        <f>Assets!C109</f>
        <v>29.501999999999999</v>
      </c>
      <c r="D128" s="6">
        <f t="shared" si="3"/>
        <v>5333.0595171852765</v>
      </c>
      <c r="E128" s="4">
        <f t="shared" si="4"/>
        <v>2.3481309560794819E-2</v>
      </c>
      <c r="F128" s="4">
        <f t="shared" si="5"/>
        <v>0.10443621238116478</v>
      </c>
    </row>
    <row r="129" spans="1:6">
      <c r="A129" s="1">
        <v>27851</v>
      </c>
      <c r="B129" s="13">
        <v>1481.2360000000001</v>
      </c>
      <c r="C129">
        <f>Assets!C110</f>
        <v>29.748999999999999</v>
      </c>
      <c r="D129" s="6">
        <f t="shared" si="3"/>
        <v>5380.0299933443157</v>
      </c>
      <c r="E129" s="4">
        <f t="shared" si="4"/>
        <v>1.7253468652501588E-2</v>
      </c>
      <c r="F129" s="4">
        <f t="shared" si="5"/>
        <v>9.7248426799411966E-2</v>
      </c>
    </row>
    <row r="130" spans="1:6">
      <c r="A130" s="1">
        <v>27942</v>
      </c>
      <c r="B130" s="13">
        <v>1518.3869999999999</v>
      </c>
      <c r="C130">
        <f>Assets!C111</f>
        <v>30.2</v>
      </c>
      <c r="D130" s="6">
        <f t="shared" si="3"/>
        <v>5432.6076862251657</v>
      </c>
      <c r="E130" s="4">
        <f t="shared" si="4"/>
        <v>2.5081080935110838E-2</v>
      </c>
      <c r="F130" s="4">
        <f t="shared" si="5"/>
        <v>9.5139627170427427E-2</v>
      </c>
    </row>
    <row r="131" spans="1:6">
      <c r="A131" s="1">
        <v>28034</v>
      </c>
      <c r="B131" s="13">
        <v>1554.856</v>
      </c>
      <c r="C131">
        <f>Assets!C112</f>
        <v>30.678000000000001</v>
      </c>
      <c r="D131" s="6">
        <f t="shared" si="3"/>
        <v>5476.4098217615228</v>
      </c>
      <c r="E131" s="4">
        <f t="shared" si="4"/>
        <v>2.4018250946563725E-2</v>
      </c>
      <c r="F131" s="4">
        <f t="shared" si="5"/>
        <v>9.2886372869728603E-2</v>
      </c>
    </row>
    <row r="132" spans="1:6">
      <c r="A132" s="1">
        <v>28126</v>
      </c>
      <c r="B132" s="13">
        <v>1588.8140000000001</v>
      </c>
      <c r="C132">
        <f>Assets!C113</f>
        <v>31.231000000000002</v>
      </c>
      <c r="D132" s="6">
        <f t="shared" si="3"/>
        <v>5496.9271021741224</v>
      </c>
      <c r="E132" s="4">
        <f t="shared" si="4"/>
        <v>2.1839964601223574E-2</v>
      </c>
      <c r="F132" s="4">
        <f t="shared" si="5"/>
        <v>9.1133723825005356E-2</v>
      </c>
    </row>
    <row r="133" spans="1:6">
      <c r="A133" s="1">
        <v>28216</v>
      </c>
      <c r="B133" s="13">
        <v>1633.021</v>
      </c>
      <c r="C133">
        <f>Assets!C114</f>
        <v>31.765999999999998</v>
      </c>
      <c r="D133" s="6">
        <f t="shared" si="3"/>
        <v>5554.7184125165277</v>
      </c>
      <c r="E133" s="4">
        <f t="shared" si="4"/>
        <v>2.7823898832714137E-2</v>
      </c>
      <c r="F133" s="4">
        <f t="shared" si="5"/>
        <v>0.10247185458630484</v>
      </c>
    </row>
    <row r="134" spans="1:6">
      <c r="A134" s="1">
        <v>28307</v>
      </c>
      <c r="B134" s="13">
        <v>1677.748</v>
      </c>
      <c r="C134">
        <f>Assets!C115</f>
        <v>32.243000000000002</v>
      </c>
      <c r="D134" s="6">
        <f t="shared" si="3"/>
        <v>5622.4305088236215</v>
      </c>
      <c r="E134" s="4">
        <f t="shared" si="4"/>
        <v>2.7389115020566231E-2</v>
      </c>
      <c r="F134" s="4">
        <f t="shared" si="5"/>
        <v>0.10495413883285362</v>
      </c>
    </row>
    <row r="135" spans="1:6">
      <c r="A135" s="1">
        <v>28399</v>
      </c>
      <c r="B135" s="13">
        <v>1737.356</v>
      </c>
      <c r="C135">
        <f>Assets!C116</f>
        <v>32.701999999999998</v>
      </c>
      <c r="D135" s="6">
        <f t="shared" si="3"/>
        <v>5740.4681827411168</v>
      </c>
      <c r="E135" s="4">
        <f t="shared" si="4"/>
        <v>3.5528577593297653E-2</v>
      </c>
      <c r="F135" s="4">
        <f t="shared" si="5"/>
        <v>0.11737421343198341</v>
      </c>
    </row>
    <row r="136" spans="1:6">
      <c r="A136" s="1">
        <v>28491</v>
      </c>
      <c r="B136" s="13">
        <v>1778.0840000000001</v>
      </c>
      <c r="C136">
        <f>Assets!C117</f>
        <v>33.238</v>
      </c>
      <c r="D136" s="6">
        <f t="shared" si="3"/>
        <v>5780.2976222396055</v>
      </c>
      <c r="E136" s="4">
        <f t="shared" si="4"/>
        <v>2.3442518401525114E-2</v>
      </c>
      <c r="F136" s="4">
        <f t="shared" si="5"/>
        <v>0.11912659379889652</v>
      </c>
    </row>
    <row r="137" spans="1:6">
      <c r="A137" s="1">
        <v>28581</v>
      </c>
      <c r="B137" s="13">
        <v>1838.23</v>
      </c>
      <c r="C137">
        <f>Assets!C118</f>
        <v>33.920999999999999</v>
      </c>
      <c r="D137" s="6">
        <f t="shared" si="3"/>
        <v>5855.5003673240772</v>
      </c>
      <c r="E137" s="4">
        <f t="shared" si="4"/>
        <v>3.3826298420097115E-2</v>
      </c>
      <c r="F137" s="4">
        <f t="shared" si="5"/>
        <v>0.12566219295404044</v>
      </c>
    </row>
    <row r="138" spans="1:6">
      <c r="A138" s="1">
        <v>28672</v>
      </c>
      <c r="B138" s="13">
        <v>1892.6079999999999</v>
      </c>
      <c r="C138">
        <f>Assets!C119</f>
        <v>34.517000000000003</v>
      </c>
      <c r="D138" s="6">
        <f t="shared" si="3"/>
        <v>5924.6191620360978</v>
      </c>
      <c r="E138" s="4">
        <f t="shared" si="4"/>
        <v>2.9581717195345483E-2</v>
      </c>
      <c r="F138" s="4">
        <f t="shared" si="5"/>
        <v>0.12806452458891318</v>
      </c>
    </row>
    <row r="139" spans="1:6">
      <c r="A139" s="1">
        <v>28764</v>
      </c>
      <c r="B139" s="13">
        <v>1945.96</v>
      </c>
      <c r="C139">
        <f>Assets!C120</f>
        <v>35.168999999999997</v>
      </c>
      <c r="D139" s="6">
        <f t="shared" si="3"/>
        <v>5978.6991361710607</v>
      </c>
      <c r="E139" s="4">
        <f t="shared" si="4"/>
        <v>2.8189672663330227E-2</v>
      </c>
      <c r="F139" s="4">
        <f t="shared" si="5"/>
        <v>0.12006980722431099</v>
      </c>
    </row>
    <row r="140" spans="1:6">
      <c r="A140" s="1">
        <v>28856</v>
      </c>
      <c r="B140" s="13">
        <v>2005.384</v>
      </c>
      <c r="C140">
        <f>Assets!C121</f>
        <v>35.831000000000003</v>
      </c>
      <c r="D140" s="6">
        <f t="shared" si="3"/>
        <v>6047.4380276297061</v>
      </c>
      <c r="E140" s="4">
        <f t="shared" si="4"/>
        <v>3.0537112787518746E-2</v>
      </c>
      <c r="F140" s="4">
        <f t="shared" si="5"/>
        <v>0.12783423055378709</v>
      </c>
    </row>
    <row r="141" spans="1:6">
      <c r="A141" s="1">
        <v>28946</v>
      </c>
      <c r="B141" s="13">
        <v>2045.4110000000001</v>
      </c>
      <c r="C141">
        <f>Assets!C122</f>
        <v>36.81</v>
      </c>
      <c r="D141" s="6">
        <f t="shared" si="3"/>
        <v>6004.0953374626461</v>
      </c>
      <c r="E141" s="4">
        <f t="shared" si="4"/>
        <v>1.9959768303726391E-2</v>
      </c>
      <c r="F141" s="4">
        <f t="shared" si="5"/>
        <v>0.11270678859555118</v>
      </c>
    </row>
    <row r="142" spans="1:6">
      <c r="A142" s="1">
        <v>29037</v>
      </c>
      <c r="B142" s="13">
        <v>2110.85</v>
      </c>
      <c r="C142">
        <f>Assets!C123</f>
        <v>37.723999999999997</v>
      </c>
      <c r="D142" s="6">
        <f t="shared" si="3"/>
        <v>6046.0599141130324</v>
      </c>
      <c r="E142" s="4">
        <f t="shared" si="4"/>
        <v>3.1993081097148615E-2</v>
      </c>
      <c r="F142" s="4">
        <f t="shared" si="5"/>
        <v>0.11531283815771674</v>
      </c>
    </row>
    <row r="143" spans="1:6">
      <c r="A143" s="1">
        <v>29129</v>
      </c>
      <c r="B143" s="13">
        <v>2169.0300000000002</v>
      </c>
      <c r="C143">
        <f>Assets!C124</f>
        <v>38.637</v>
      </c>
      <c r="D143" s="6">
        <f t="shared" si="3"/>
        <v>6065.8961503222308</v>
      </c>
      <c r="E143" s="4">
        <f t="shared" si="4"/>
        <v>2.7562356396712364E-2</v>
      </c>
      <c r="F143" s="4">
        <f t="shared" si="5"/>
        <v>0.11463236654401948</v>
      </c>
    </row>
    <row r="144" spans="1:6">
      <c r="A144" s="1">
        <v>29221</v>
      </c>
      <c r="B144" s="13">
        <v>2231.9430000000002</v>
      </c>
      <c r="C144">
        <f>Assets!C125</f>
        <v>39.796999999999997</v>
      </c>
      <c r="D144" s="6">
        <f t="shared" si="3"/>
        <v>6059.9016266552762</v>
      </c>
      <c r="E144" s="4">
        <f t="shared" si="4"/>
        <v>2.9005131325984427E-2</v>
      </c>
      <c r="F144" s="4">
        <f t="shared" si="5"/>
        <v>0.11297537030314403</v>
      </c>
    </row>
    <row r="145" spans="1:6">
      <c r="A145" s="1">
        <v>29312</v>
      </c>
      <c r="B145" s="13">
        <v>2269.4490000000001</v>
      </c>
      <c r="C145">
        <f>Assets!C126</f>
        <v>40.771000000000001</v>
      </c>
      <c r="D145" s="6">
        <f t="shared" si="3"/>
        <v>6014.5324703343067</v>
      </c>
      <c r="E145" s="4">
        <f t="shared" si="4"/>
        <v>1.6804192580186793E-2</v>
      </c>
      <c r="F145" s="4">
        <f t="shared" si="5"/>
        <v>0.10953202070390743</v>
      </c>
    </row>
    <row r="146" spans="1:6">
      <c r="A146" s="1">
        <v>29403</v>
      </c>
      <c r="B146" s="13">
        <v>2348.4920000000002</v>
      </c>
      <c r="C146">
        <f>Assets!C127</f>
        <v>41.723999999999997</v>
      </c>
      <c r="D146" s="6">
        <f t="shared" si="3"/>
        <v>6081.8535515290978</v>
      </c>
      <c r="E146" s="4">
        <f t="shared" si="4"/>
        <v>3.4829158972067724E-2</v>
      </c>
      <c r="F146" s="4">
        <f t="shared" si="5"/>
        <v>0.11258118767321235</v>
      </c>
    </row>
    <row r="147" spans="1:6">
      <c r="A147" s="1">
        <v>29495</v>
      </c>
      <c r="B147" s="13">
        <v>2444.7020000000002</v>
      </c>
      <c r="C147">
        <f>Assets!C128</f>
        <v>42.756999999999998</v>
      </c>
      <c r="D147" s="6">
        <f t="shared" si="3"/>
        <v>6178.0513250228041</v>
      </c>
      <c r="E147" s="4">
        <f t="shared" si="4"/>
        <v>4.0966713959425888E-2</v>
      </c>
      <c r="F147" s="4">
        <f t="shared" si="5"/>
        <v>0.12709459989027352</v>
      </c>
    </row>
    <row r="148" spans="1:6">
      <c r="A148" s="1">
        <v>29587</v>
      </c>
      <c r="B148" s="13">
        <v>2508.89</v>
      </c>
      <c r="C148">
        <f>Assets!C129</f>
        <v>43.866</v>
      </c>
      <c r="D148" s="6">
        <f t="shared" si="3"/>
        <v>6179.9704162677244</v>
      </c>
      <c r="E148" s="4">
        <f t="shared" si="4"/>
        <v>2.6255960849215831E-2</v>
      </c>
      <c r="F148" s="4">
        <f t="shared" si="5"/>
        <v>0.12408336592825159</v>
      </c>
    </row>
    <row r="149" spans="1:6">
      <c r="A149" s="1">
        <v>29677</v>
      </c>
      <c r="B149" s="13">
        <v>2559.8049999999998</v>
      </c>
      <c r="C149">
        <f>Assets!C130</f>
        <v>44.600999999999999</v>
      </c>
      <c r="D149" s="6">
        <f t="shared" si="3"/>
        <v>6201.4764211564761</v>
      </c>
      <c r="E149" s="4">
        <f t="shared" si="4"/>
        <v>2.0293835122305069E-2</v>
      </c>
      <c r="F149" s="4">
        <f t="shared" si="5"/>
        <v>0.1279411874864779</v>
      </c>
    </row>
    <row r="150" spans="1:6">
      <c r="A150" s="1">
        <v>29768</v>
      </c>
      <c r="B150" s="13">
        <v>2659.1080000000002</v>
      </c>
      <c r="C150">
        <f>Assets!C131</f>
        <v>45.335999999999999</v>
      </c>
      <c r="D150" s="6">
        <f t="shared" si="3"/>
        <v>6337.6111173460395</v>
      </c>
      <c r="E150" s="4">
        <f t="shared" si="4"/>
        <v>3.8793189324968246E-2</v>
      </c>
      <c r="F150" s="4">
        <f t="shared" si="5"/>
        <v>0.13226189401539368</v>
      </c>
    </row>
    <row r="151" spans="1:6">
      <c r="A151" s="1">
        <v>29860</v>
      </c>
      <c r="B151" s="13">
        <v>2692.6619999999998</v>
      </c>
      <c r="C151">
        <f>Assets!C132</f>
        <v>46.030999999999999</v>
      </c>
      <c r="D151" s="6">
        <f t="shared" si="3"/>
        <v>6320.6863727487998</v>
      </c>
      <c r="E151" s="4">
        <f t="shared" si="4"/>
        <v>1.2618517186966317E-2</v>
      </c>
      <c r="F151" s="4">
        <f t="shared" si="5"/>
        <v>0.10142749504847608</v>
      </c>
    </row>
    <row r="152" spans="1:6">
      <c r="A152" s="1">
        <v>29952</v>
      </c>
      <c r="B152" s="13">
        <v>2727.8380000000002</v>
      </c>
      <c r="C152">
        <f>Assets!C133</f>
        <v>46.616</v>
      </c>
      <c r="D152" s="6">
        <f t="shared" si="3"/>
        <v>6322.9009691093197</v>
      </c>
      <c r="E152" s="4">
        <f t="shared" si="4"/>
        <v>1.3063652251935218E-2</v>
      </c>
      <c r="F152" s="4">
        <f t="shared" si="5"/>
        <v>8.7268871891553773E-2</v>
      </c>
    </row>
    <row r="153" spans="1:6">
      <c r="A153" s="1">
        <v>30042</v>
      </c>
      <c r="B153" s="13">
        <v>2772.2820000000002</v>
      </c>
      <c r="C153">
        <f>Assets!C134</f>
        <v>47.064</v>
      </c>
      <c r="D153" s="6">
        <f t="shared" si="3"/>
        <v>6364.7504390617041</v>
      </c>
      <c r="E153" s="4">
        <f t="shared" si="4"/>
        <v>1.6292756388025961E-2</v>
      </c>
      <c r="F153" s="4">
        <f t="shared" si="5"/>
        <v>8.3005150782969925E-2</v>
      </c>
    </row>
    <row r="154" spans="1:6">
      <c r="A154" s="1">
        <v>30133</v>
      </c>
      <c r="B154" s="13">
        <v>2812.4679999999998</v>
      </c>
      <c r="C154">
        <f>Assets!C135</f>
        <v>47.808</v>
      </c>
      <c r="D154" s="6">
        <f t="shared" si="3"/>
        <v>6356.5259441097724</v>
      </c>
      <c r="E154" s="4">
        <f t="shared" si="4"/>
        <v>1.4495639332506466E-2</v>
      </c>
      <c r="F154" s="4">
        <f t="shared" si="5"/>
        <v>5.7673475466208844E-2</v>
      </c>
    </row>
    <row r="155" spans="1:6">
      <c r="A155" s="1">
        <v>30225</v>
      </c>
      <c r="B155" s="13">
        <v>2853.8009999999999</v>
      </c>
      <c r="C155">
        <f>Assets!C136</f>
        <v>48.335000000000001</v>
      </c>
      <c r="D155" s="6">
        <f t="shared" si="3"/>
        <v>6379.6194404055032</v>
      </c>
      <c r="E155" s="4">
        <f t="shared" si="4"/>
        <v>1.4696344989525245E-2</v>
      </c>
      <c r="F155" s="4">
        <f t="shared" si="5"/>
        <v>5.9843753133516253E-2</v>
      </c>
    </row>
    <row r="156" spans="1:6">
      <c r="A156" s="1">
        <v>30317</v>
      </c>
      <c r="B156" s="13">
        <v>2892.3989999999999</v>
      </c>
      <c r="C156">
        <f>Assets!C137</f>
        <v>48.734999999999999</v>
      </c>
      <c r="D156" s="6">
        <f t="shared" si="3"/>
        <v>6412.8346516466609</v>
      </c>
      <c r="E156" s="4">
        <f t="shared" si="4"/>
        <v>1.3525119656205866E-2</v>
      </c>
      <c r="F156" s="4">
        <f t="shared" si="5"/>
        <v>6.0326529654620133E-2</v>
      </c>
    </row>
    <row r="157" spans="1:6">
      <c r="A157" s="1">
        <v>30407</v>
      </c>
      <c r="B157" s="13">
        <v>2942.0740000000001</v>
      </c>
      <c r="C157">
        <f>Assets!C138</f>
        <v>49.18</v>
      </c>
      <c r="D157" s="6">
        <f t="shared" si="3"/>
        <v>6463.9483498983327</v>
      </c>
      <c r="E157" s="4">
        <f t="shared" si="4"/>
        <v>1.717432484245783E-2</v>
      </c>
      <c r="F157" s="4">
        <f t="shared" si="5"/>
        <v>6.1246294568878604E-2</v>
      </c>
    </row>
    <row r="158" spans="1:6">
      <c r="A158" s="1">
        <v>30498</v>
      </c>
      <c r="B158" s="13">
        <v>3001.1860000000001</v>
      </c>
      <c r="C158">
        <f>Assets!C139</f>
        <v>49.826999999999998</v>
      </c>
      <c r="D158" s="6">
        <f t="shared" si="3"/>
        <v>6508.2013701808273</v>
      </c>
      <c r="E158" s="4">
        <f t="shared" si="4"/>
        <v>2.0091948740922246E-2</v>
      </c>
      <c r="F158" s="4">
        <f t="shared" si="5"/>
        <v>6.7100496787874678E-2</v>
      </c>
    </row>
    <row r="159" spans="1:6">
      <c r="A159" s="1">
        <v>30590</v>
      </c>
      <c r="B159" s="13">
        <v>3088.57</v>
      </c>
      <c r="C159">
        <f>Assets!C140</f>
        <v>50.155999999999999</v>
      </c>
      <c r="D159" s="6">
        <f t="shared" si="3"/>
        <v>6653.7635704601653</v>
      </c>
      <c r="E159" s="4">
        <f t="shared" si="4"/>
        <v>2.9116489281237487E-2</v>
      </c>
      <c r="F159" s="4">
        <f t="shared" si="5"/>
        <v>8.2265371691999628E-2</v>
      </c>
    </row>
    <row r="160" spans="1:6">
      <c r="A160" s="1">
        <v>30682</v>
      </c>
      <c r="B160" s="13">
        <v>3178.9490000000001</v>
      </c>
      <c r="C160">
        <f>Assets!C141</f>
        <v>50.698</v>
      </c>
      <c r="D160" s="6">
        <f t="shared" ref="D160:D223" si="6">B160/C160*$C$297</f>
        <v>6775.2534093652612</v>
      </c>
      <c r="E160" s="4">
        <f t="shared" si="4"/>
        <v>2.9262409464574188E-2</v>
      </c>
      <c r="F160" s="4">
        <f t="shared" si="5"/>
        <v>9.9070010741948183E-2</v>
      </c>
    </row>
    <row r="161" spans="1:6">
      <c r="A161" s="1">
        <v>30773</v>
      </c>
      <c r="B161" s="13">
        <v>3262.8649999999998</v>
      </c>
      <c r="C161">
        <f>Assets!C142</f>
        <v>51.189</v>
      </c>
      <c r="D161" s="6">
        <f t="shared" si="6"/>
        <v>6887.3994213600581</v>
      </c>
      <c r="E161" s="4">
        <f t="shared" ref="E161:E224" si="7">(B161-B160)/B160</f>
        <v>2.6397403670206633E-2</v>
      </c>
      <c r="F161" s="4">
        <f t="shared" si="5"/>
        <v>0.10903566667595707</v>
      </c>
    </row>
    <row r="162" spans="1:6">
      <c r="A162" s="1">
        <v>30864</v>
      </c>
      <c r="B162" s="13">
        <v>3337.375</v>
      </c>
      <c r="C162">
        <f>Assets!C143</f>
        <v>51.584000000000003</v>
      </c>
      <c r="D162" s="6">
        <f t="shared" si="6"/>
        <v>6990.7344040787839</v>
      </c>
      <c r="E162" s="4">
        <f t="shared" si="7"/>
        <v>2.2835759370982318E-2</v>
      </c>
      <c r="F162" s="4">
        <f t="shared" si="5"/>
        <v>0.11201871526789738</v>
      </c>
    </row>
    <row r="163" spans="1:6">
      <c r="A163" s="1">
        <v>30956</v>
      </c>
      <c r="B163" s="13">
        <v>3391.6840000000002</v>
      </c>
      <c r="C163">
        <f>Assets!C144</f>
        <v>51.902000000000001</v>
      </c>
      <c r="D163" s="6">
        <f t="shared" si="6"/>
        <v>7060.9656577395872</v>
      </c>
      <c r="E163" s="4">
        <f t="shared" si="7"/>
        <v>1.6272969025057177E-2</v>
      </c>
      <c r="F163" s="4">
        <f t="shared" si="5"/>
        <v>9.8140563432268013E-2</v>
      </c>
    </row>
    <row r="164" spans="1:6">
      <c r="A164" s="1">
        <v>31048</v>
      </c>
      <c r="B164" s="13">
        <v>3455.4059999999999</v>
      </c>
      <c r="C164">
        <f>Assets!C145</f>
        <v>52.514000000000003</v>
      </c>
      <c r="D164" s="6">
        <f t="shared" si="6"/>
        <v>7109.79032471341</v>
      </c>
      <c r="E164" s="4">
        <f t="shared" si="7"/>
        <v>1.8787717251960899E-2</v>
      </c>
      <c r="F164" s="4">
        <f t="shared" ref="F164:F227" si="8">(B164-B160)/B160</f>
        <v>8.6964905696819889E-2</v>
      </c>
    </row>
    <row r="165" spans="1:6">
      <c r="A165" s="1">
        <v>31138</v>
      </c>
      <c r="B165" s="13">
        <v>3495.4989999999998</v>
      </c>
      <c r="C165">
        <f>Assets!C146</f>
        <v>52.94</v>
      </c>
      <c r="D165" s="6">
        <f t="shared" si="6"/>
        <v>7134.4098592368719</v>
      </c>
      <c r="E165" s="4">
        <f t="shared" si="7"/>
        <v>1.1602978058149997E-2</v>
      </c>
      <c r="F165" s="4">
        <f t="shared" si="8"/>
        <v>7.129746403850605E-2</v>
      </c>
    </row>
    <row r="166" spans="1:6">
      <c r="A166" s="1">
        <v>31229</v>
      </c>
      <c r="B166" s="13">
        <v>3543.0749999999998</v>
      </c>
      <c r="C166">
        <f>Assets!C147</f>
        <v>53.354999999999997</v>
      </c>
      <c r="D166" s="6">
        <f t="shared" si="6"/>
        <v>7175.2664211414121</v>
      </c>
      <c r="E166" s="4">
        <f t="shared" si="7"/>
        <v>1.3610646148089307E-2</v>
      </c>
      <c r="F166" s="4">
        <f t="shared" si="8"/>
        <v>6.1635267238473297E-2</v>
      </c>
    </row>
    <row r="167" spans="1:6">
      <c r="A167" s="1">
        <v>31321</v>
      </c>
      <c r="B167" s="13">
        <v>3605.5390000000002</v>
      </c>
      <c r="C167">
        <f>Assets!C148</f>
        <v>53.726999999999997</v>
      </c>
      <c r="D167" s="6">
        <f t="shared" si="6"/>
        <v>7251.2088899063801</v>
      </c>
      <c r="E167" s="4">
        <f t="shared" si="7"/>
        <v>1.7629883646267833E-2</v>
      </c>
      <c r="F167" s="4">
        <f t="shared" si="8"/>
        <v>6.3052749017891999E-2</v>
      </c>
    </row>
    <row r="168" spans="1:6">
      <c r="A168" s="1">
        <v>31413</v>
      </c>
      <c r="B168" s="13">
        <v>3667.6129999999998</v>
      </c>
      <c r="C168">
        <f>Assets!C149</f>
        <v>54.107999999999997</v>
      </c>
      <c r="D168" s="6">
        <f t="shared" si="6"/>
        <v>7324.1095563687441</v>
      </c>
      <c r="E168" s="4">
        <f t="shared" si="7"/>
        <v>1.7216288604838169E-2</v>
      </c>
      <c r="F168" s="4">
        <f t="shared" si="8"/>
        <v>6.1413043792827783E-2</v>
      </c>
    </row>
    <row r="169" spans="1:6">
      <c r="A169" s="1">
        <v>31503</v>
      </c>
      <c r="B169" s="13">
        <v>3708.7750000000001</v>
      </c>
      <c r="C169">
        <f>Assets!C150</f>
        <v>54.051000000000002</v>
      </c>
      <c r="D169" s="6">
        <f t="shared" si="6"/>
        <v>7414.1191892841953</v>
      </c>
      <c r="E169" s="4">
        <f t="shared" si="7"/>
        <v>1.1223103419035832E-2</v>
      </c>
      <c r="F169" s="4">
        <f t="shared" si="8"/>
        <v>6.1014464601477587E-2</v>
      </c>
    </row>
    <row r="170" spans="1:6">
      <c r="A170" s="1">
        <v>31594</v>
      </c>
      <c r="B170" s="13">
        <v>3757.134</v>
      </c>
      <c r="C170">
        <f>Assets!C151</f>
        <v>54.335999999999999</v>
      </c>
      <c r="D170" s="6">
        <f t="shared" si="6"/>
        <v>7471.3972866607774</v>
      </c>
      <c r="E170" s="4">
        <f t="shared" si="7"/>
        <v>1.3039076244851715E-2</v>
      </c>
      <c r="F170" s="4">
        <f t="shared" si="8"/>
        <v>6.0416163925403839E-2</v>
      </c>
    </row>
    <row r="171" spans="1:6">
      <c r="A171" s="1">
        <v>31686</v>
      </c>
      <c r="B171" s="13">
        <v>3798.8119999999999</v>
      </c>
      <c r="C171">
        <f>Assets!C152</f>
        <v>54.664999999999999</v>
      </c>
      <c r="D171" s="6">
        <f t="shared" si="6"/>
        <v>7508.8124800878086</v>
      </c>
      <c r="E171" s="4">
        <f t="shared" si="7"/>
        <v>1.1093029953150429E-2</v>
      </c>
      <c r="F171" s="4">
        <f t="shared" si="8"/>
        <v>5.3604468014352272E-2</v>
      </c>
    </row>
    <row r="172" spans="1:6">
      <c r="A172" s="1">
        <v>31778</v>
      </c>
      <c r="B172" s="13">
        <v>3855.989</v>
      </c>
      <c r="C172">
        <f>Assets!C153</f>
        <v>55.179000000000002</v>
      </c>
      <c r="D172" s="6">
        <f t="shared" si="6"/>
        <v>7550.8313566393017</v>
      </c>
      <c r="E172" s="4">
        <f t="shared" si="7"/>
        <v>1.5051284454192557E-2</v>
      </c>
      <c r="F172" s="4">
        <f t="shared" si="8"/>
        <v>5.1362016657700856E-2</v>
      </c>
    </row>
    <row r="173" spans="1:6">
      <c r="A173" s="1">
        <v>31868</v>
      </c>
      <c r="B173" s="13">
        <v>3917.5189999999998</v>
      </c>
      <c r="C173">
        <f>Assets!C154</f>
        <v>55.710999999999999</v>
      </c>
      <c r="D173" s="6">
        <f t="shared" si="6"/>
        <v>7598.0643497334459</v>
      </c>
      <c r="E173" s="4">
        <f t="shared" si="7"/>
        <v>1.5956995727944179E-2</v>
      </c>
      <c r="F173" s="4">
        <f t="shared" si="8"/>
        <v>5.6283813388517685E-2</v>
      </c>
    </row>
    <row r="174" spans="1:6">
      <c r="A174" s="1">
        <v>31959</v>
      </c>
      <c r="B174" s="13">
        <v>3988.5459999999998</v>
      </c>
      <c r="C174">
        <f>Assets!C155</f>
        <v>56.238999999999997</v>
      </c>
      <c r="D174" s="6">
        <f t="shared" si="6"/>
        <v>7663.1940893685878</v>
      </c>
      <c r="E174" s="4">
        <f t="shared" si="7"/>
        <v>1.8130607662655892E-2</v>
      </c>
      <c r="F174" s="4">
        <f t="shared" si="8"/>
        <v>6.1592692728020829E-2</v>
      </c>
    </row>
    <row r="175" spans="1:6">
      <c r="A175" s="1">
        <v>32051</v>
      </c>
      <c r="B175" s="13">
        <v>4084.3429999999998</v>
      </c>
      <c r="C175">
        <f>Assets!C156</f>
        <v>56.725000000000001</v>
      </c>
      <c r="D175" s="6">
        <f t="shared" si="6"/>
        <v>7780.0163919964734</v>
      </c>
      <c r="E175" s="4">
        <f t="shared" si="7"/>
        <v>2.4018025616352433E-2</v>
      </c>
      <c r="F175" s="4">
        <f t="shared" si="8"/>
        <v>7.5163235243018073E-2</v>
      </c>
    </row>
    <row r="176" spans="1:6">
      <c r="A176" s="1">
        <v>32143</v>
      </c>
      <c r="B176" s="13">
        <v>4160.5789999999997</v>
      </c>
      <c r="C176">
        <f>Assets!C157</f>
        <v>57.173000000000002</v>
      </c>
      <c r="D176" s="6">
        <f t="shared" si="6"/>
        <v>7863.1326344253403</v>
      </c>
      <c r="E176" s="4">
        <f t="shared" si="7"/>
        <v>1.8665425504175305E-2</v>
      </c>
      <c r="F176" s="4">
        <f t="shared" si="8"/>
        <v>7.8991407911173941E-2</v>
      </c>
    </row>
    <row r="177" spans="1:6">
      <c r="A177" s="1">
        <v>32234</v>
      </c>
      <c r="B177" s="13">
        <v>4234.8069999999998</v>
      </c>
      <c r="C177">
        <f>Assets!C158</f>
        <v>57.805</v>
      </c>
      <c r="D177" s="6">
        <f t="shared" si="6"/>
        <v>7915.9132594758248</v>
      </c>
      <c r="E177" s="4">
        <f t="shared" si="7"/>
        <v>1.7840786102126669E-2</v>
      </c>
      <c r="F177" s="4">
        <f t="shared" si="8"/>
        <v>8.0992076873143443E-2</v>
      </c>
    </row>
    <row r="178" spans="1:6">
      <c r="A178" s="1">
        <v>32325</v>
      </c>
      <c r="B178" s="13">
        <v>4326.2969999999996</v>
      </c>
      <c r="C178">
        <f>Assets!C159</f>
        <v>58.517000000000003</v>
      </c>
      <c r="D178" s="6">
        <f t="shared" si="6"/>
        <v>7988.5339891655412</v>
      </c>
      <c r="E178" s="4">
        <f t="shared" si="7"/>
        <v>2.1604290349005229E-2</v>
      </c>
      <c r="F178" s="4">
        <f t="shared" si="8"/>
        <v>8.4680231843884901E-2</v>
      </c>
    </row>
    <row r="179" spans="1:6">
      <c r="A179" s="1">
        <v>32417</v>
      </c>
      <c r="B179" s="13">
        <v>4411.9049999999997</v>
      </c>
      <c r="C179">
        <f>Assets!C160</f>
        <v>59.107999999999997</v>
      </c>
      <c r="D179" s="6">
        <f t="shared" si="6"/>
        <v>8065.1546162955947</v>
      </c>
      <c r="E179" s="4">
        <f t="shared" si="7"/>
        <v>1.9787823166093354E-2</v>
      </c>
      <c r="F179" s="4">
        <f t="shared" si="8"/>
        <v>8.0199434768333591E-2</v>
      </c>
    </row>
    <row r="180" spans="1:6">
      <c r="A180" s="1">
        <v>32509</v>
      </c>
      <c r="B180" s="13">
        <v>4537.232</v>
      </c>
      <c r="C180">
        <f>Assets!C161</f>
        <v>59.786999999999999</v>
      </c>
      <c r="D180" s="6">
        <f t="shared" si="6"/>
        <v>8200.060081020958</v>
      </c>
      <c r="E180" s="4">
        <f t="shared" si="7"/>
        <v>2.8406550005043225E-2</v>
      </c>
      <c r="F180" s="4">
        <f t="shared" si="8"/>
        <v>9.0528986470392772E-2</v>
      </c>
    </row>
    <row r="181" spans="1:6">
      <c r="A181" s="1">
        <v>32599</v>
      </c>
      <c r="B181" s="13">
        <v>4592.8919999999998</v>
      </c>
      <c r="C181">
        <f>Assets!C162</f>
        <v>60.593000000000004</v>
      </c>
      <c r="D181" s="6">
        <f t="shared" si="6"/>
        <v>8190.2392418926274</v>
      </c>
      <c r="E181" s="4">
        <f t="shared" si="7"/>
        <v>1.2267391220021339E-2</v>
      </c>
      <c r="F181" s="4">
        <f t="shared" si="8"/>
        <v>8.4557572517472479E-2</v>
      </c>
    </row>
    <row r="182" spans="1:6">
      <c r="A182" s="1">
        <v>32690</v>
      </c>
      <c r="B182" s="13">
        <v>4648.5020000000004</v>
      </c>
      <c r="C182">
        <f>Assets!C163</f>
        <v>60.95</v>
      </c>
      <c r="D182" s="6">
        <f t="shared" si="6"/>
        <v>8240.8521428055792</v>
      </c>
      <c r="E182" s="4">
        <f t="shared" si="7"/>
        <v>1.21078396792262E-2</v>
      </c>
      <c r="F182" s="4">
        <f t="shared" si="8"/>
        <v>7.4475931726370348E-2</v>
      </c>
    </row>
    <row r="183" spans="1:6">
      <c r="A183" s="1">
        <v>32782</v>
      </c>
      <c r="B183" s="13">
        <v>4723.6580000000004</v>
      </c>
      <c r="C183">
        <f>Assets!C164</f>
        <v>61.43</v>
      </c>
      <c r="D183" s="6">
        <f t="shared" si="6"/>
        <v>8308.6552859514904</v>
      </c>
      <c r="E183" s="4">
        <f t="shared" si="7"/>
        <v>1.6167789107114496E-2</v>
      </c>
      <c r="F183" s="4">
        <f t="shared" si="8"/>
        <v>7.0661766289165484E-2</v>
      </c>
    </row>
    <row r="184" spans="1:6">
      <c r="A184" s="1">
        <v>32874</v>
      </c>
      <c r="B184" s="13">
        <v>4818.8609999999999</v>
      </c>
      <c r="C184">
        <f>Assets!C165</f>
        <v>62.32</v>
      </c>
      <c r="D184" s="6">
        <f t="shared" si="6"/>
        <v>8355.0636837612328</v>
      </c>
      <c r="E184" s="4">
        <f t="shared" si="7"/>
        <v>2.0154507375428007E-2</v>
      </c>
      <c r="F184" s="4">
        <f t="shared" si="8"/>
        <v>6.2070663347168473E-2</v>
      </c>
    </row>
    <row r="185" spans="1:6">
      <c r="A185" s="1">
        <v>32964</v>
      </c>
      <c r="B185" s="13">
        <v>4899.2129999999997</v>
      </c>
      <c r="C185">
        <f>Assets!C166</f>
        <v>62.886000000000003</v>
      </c>
      <c r="D185" s="6">
        <f t="shared" si="6"/>
        <v>8417.9270914989029</v>
      </c>
      <c r="E185" s="4">
        <f t="shared" si="7"/>
        <v>1.6674479716264873E-2</v>
      </c>
      <c r="F185" s="4">
        <f t="shared" si="8"/>
        <v>6.6694579363067955E-2</v>
      </c>
    </row>
    <row r="186" spans="1:6">
      <c r="A186" s="1">
        <v>33055</v>
      </c>
      <c r="B186" s="13">
        <v>4958.5129999999999</v>
      </c>
      <c r="C186">
        <f>Assets!C167</f>
        <v>63.685000000000002</v>
      </c>
      <c r="D186" s="6">
        <f t="shared" si="6"/>
        <v>8412.9268536704094</v>
      </c>
      <c r="E186" s="4">
        <f t="shared" si="7"/>
        <v>1.2103984864507868E-2</v>
      </c>
      <c r="F186" s="4">
        <f t="shared" si="8"/>
        <v>6.6690516643856335E-2</v>
      </c>
    </row>
    <row r="187" spans="1:6">
      <c r="A187" s="1">
        <v>33147</v>
      </c>
      <c r="B187" s="13">
        <v>4978.5640000000003</v>
      </c>
      <c r="C187">
        <f>Assets!C168</f>
        <v>64.527000000000001</v>
      </c>
      <c r="D187" s="6">
        <f t="shared" si="6"/>
        <v>8336.7241205696846</v>
      </c>
      <c r="E187" s="4">
        <f t="shared" si="7"/>
        <v>4.0437526330979441E-3</v>
      </c>
      <c r="F187" s="4">
        <f t="shared" si="8"/>
        <v>5.3963686617447736E-2</v>
      </c>
    </row>
    <row r="188" spans="1:6">
      <c r="A188" s="1">
        <v>33239</v>
      </c>
      <c r="B188" s="13">
        <v>4992.4669999999996</v>
      </c>
      <c r="C188">
        <f>Assets!C169</f>
        <v>64.866</v>
      </c>
      <c r="D188" s="6">
        <f t="shared" si="6"/>
        <v>8316.3143138778396</v>
      </c>
      <c r="E188" s="4">
        <f t="shared" si="7"/>
        <v>2.7925723160331646E-3</v>
      </c>
      <c r="F188" s="4">
        <f t="shared" si="8"/>
        <v>3.602635560560883E-2</v>
      </c>
    </row>
    <row r="189" spans="1:6">
      <c r="A189" s="1">
        <v>33329</v>
      </c>
      <c r="B189" s="13">
        <v>5054.0940000000001</v>
      </c>
      <c r="C189">
        <f>Assets!C170</f>
        <v>65.221000000000004</v>
      </c>
      <c r="D189" s="6">
        <f t="shared" si="6"/>
        <v>8373.1461475291708</v>
      </c>
      <c r="E189" s="4">
        <f t="shared" si="7"/>
        <v>1.2343997466583236E-2</v>
      </c>
      <c r="F189" s="4">
        <f t="shared" si="8"/>
        <v>3.1613444853285683E-2</v>
      </c>
    </row>
    <row r="190" spans="1:6">
      <c r="A190" s="1">
        <v>33420</v>
      </c>
      <c r="B190" s="13">
        <v>5107.067</v>
      </c>
      <c r="C190">
        <f>Assets!C171</f>
        <v>65.664000000000001</v>
      </c>
      <c r="D190" s="6">
        <f t="shared" si="6"/>
        <v>8403.8255891203698</v>
      </c>
      <c r="E190" s="4">
        <f t="shared" si="7"/>
        <v>1.0481205929292164E-2</v>
      </c>
      <c r="F190" s="4">
        <f t="shared" si="8"/>
        <v>2.9959385001108212E-2</v>
      </c>
    </row>
    <row r="191" spans="1:6">
      <c r="A191" s="1">
        <v>33512</v>
      </c>
      <c r="B191" s="13">
        <v>5186.0240000000003</v>
      </c>
      <c r="C191">
        <f>Assets!C172</f>
        <v>66.14</v>
      </c>
      <c r="D191" s="6">
        <f t="shared" si="6"/>
        <v>8472.3354286059875</v>
      </c>
      <c r="E191" s="4">
        <f t="shared" si="7"/>
        <v>1.5460341522834991E-2</v>
      </c>
      <c r="F191" s="4">
        <f t="shared" si="8"/>
        <v>4.1670650412448253E-2</v>
      </c>
    </row>
    <row r="192" spans="1:6">
      <c r="A192" s="1">
        <v>33604</v>
      </c>
      <c r="B192" s="13">
        <v>5297.8239999999996</v>
      </c>
      <c r="C192">
        <f>Assets!C173</f>
        <v>66.555000000000007</v>
      </c>
      <c r="D192" s="6">
        <f t="shared" si="6"/>
        <v>8601.0138809706241</v>
      </c>
      <c r="E192" s="4">
        <f t="shared" si="7"/>
        <v>2.1557941112497602E-2</v>
      </c>
      <c r="F192" s="4">
        <f t="shared" si="8"/>
        <v>6.1163549002927808E-2</v>
      </c>
    </row>
    <row r="193" spans="1:6">
      <c r="A193" s="1">
        <v>33695</v>
      </c>
      <c r="B193" s="13">
        <v>5394.3850000000002</v>
      </c>
      <c r="C193">
        <f>Assets!C174</f>
        <v>66.998000000000005</v>
      </c>
      <c r="D193" s="6">
        <f t="shared" si="6"/>
        <v>8699.8729517299016</v>
      </c>
      <c r="E193" s="4">
        <f t="shared" si="7"/>
        <v>1.8226539802001843E-2</v>
      </c>
      <c r="F193" s="4">
        <f t="shared" si="8"/>
        <v>6.73297726555937E-2</v>
      </c>
    </row>
    <row r="194" spans="1:6">
      <c r="A194" s="1">
        <v>33786</v>
      </c>
      <c r="B194" s="13">
        <v>5456.2719999999999</v>
      </c>
      <c r="C194">
        <f>Assets!C175</f>
        <v>67.424999999999997</v>
      </c>
      <c r="D194" s="6">
        <f t="shared" si="6"/>
        <v>8743.9540547868</v>
      </c>
      <c r="E194" s="4">
        <f t="shared" si="7"/>
        <v>1.1472484815229115E-2</v>
      </c>
      <c r="F194" s="4">
        <f t="shared" si="8"/>
        <v>6.8376819806750117E-2</v>
      </c>
    </row>
    <row r="195" spans="1:6">
      <c r="A195" s="1">
        <v>33878</v>
      </c>
      <c r="B195" s="13">
        <v>5534.9920000000002</v>
      </c>
      <c r="C195">
        <f>Assets!C176</f>
        <v>67.894999999999996</v>
      </c>
      <c r="D195" s="6">
        <f t="shared" si="6"/>
        <v>8808.7039632373526</v>
      </c>
      <c r="E195" s="4">
        <f t="shared" si="7"/>
        <v>1.4427433236466265E-2</v>
      </c>
      <c r="F195" s="4">
        <f t="shared" si="8"/>
        <v>6.7290085815260373E-2</v>
      </c>
    </row>
    <row r="196" spans="1:6">
      <c r="A196" s="1">
        <v>33970</v>
      </c>
      <c r="B196" s="13">
        <v>5560.6909999999998</v>
      </c>
      <c r="C196">
        <f>Assets!C177</f>
        <v>68.299000000000007</v>
      </c>
      <c r="D196" s="6">
        <f t="shared" si="6"/>
        <v>8797.2559471148907</v>
      </c>
      <c r="E196" s="4">
        <f t="shared" si="7"/>
        <v>4.643005807415731E-3</v>
      </c>
      <c r="F196" s="4">
        <f t="shared" si="8"/>
        <v>4.9617918602052502E-2</v>
      </c>
    </row>
    <row r="197" spans="1:6">
      <c r="A197" s="1">
        <v>34060</v>
      </c>
      <c r="B197" s="13">
        <v>5635.8209999999999</v>
      </c>
      <c r="C197">
        <f>Assets!C178</f>
        <v>68.757999999999996</v>
      </c>
      <c r="D197" s="6">
        <f t="shared" si="6"/>
        <v>8856.5945881497446</v>
      </c>
      <c r="E197" s="4">
        <f t="shared" si="7"/>
        <v>1.3510910784289239E-2</v>
      </c>
      <c r="F197" s="4">
        <f t="shared" si="8"/>
        <v>4.4756909267692178E-2</v>
      </c>
    </row>
    <row r="198" spans="1:6">
      <c r="A198" s="1">
        <v>34151</v>
      </c>
      <c r="B198" s="13">
        <v>5677.6049999999996</v>
      </c>
      <c r="C198">
        <f>Assets!C179</f>
        <v>69.057000000000002</v>
      </c>
      <c r="D198" s="6">
        <f t="shared" si="6"/>
        <v>8883.6262139971313</v>
      </c>
      <c r="E198" s="4">
        <f t="shared" si="7"/>
        <v>7.4140040998462607E-3</v>
      </c>
      <c r="F198" s="4">
        <f t="shared" si="8"/>
        <v>4.0564876531081963E-2</v>
      </c>
    </row>
    <row r="199" spans="1:6">
      <c r="A199" s="1">
        <v>34243</v>
      </c>
      <c r="B199" s="13">
        <v>5757.6710000000003</v>
      </c>
      <c r="C199">
        <f>Assets!C180</f>
        <v>69.454999999999998</v>
      </c>
      <c r="D199" s="6">
        <f t="shared" si="6"/>
        <v>8957.2797767187403</v>
      </c>
      <c r="E199" s="4">
        <f t="shared" si="7"/>
        <v>1.410207296914821E-2</v>
      </c>
      <c r="F199" s="4">
        <f t="shared" si="8"/>
        <v>4.0231133125395682E-2</v>
      </c>
    </row>
    <row r="200" spans="1:6">
      <c r="A200" s="1">
        <v>34335</v>
      </c>
      <c r="B200" s="13">
        <v>5807.9350000000004</v>
      </c>
      <c r="C200">
        <f>Assets!C181</f>
        <v>69.703999999999994</v>
      </c>
      <c r="D200" s="6">
        <f t="shared" si="6"/>
        <v>9003.1991366349157</v>
      </c>
      <c r="E200" s="4">
        <f t="shared" si="7"/>
        <v>8.7299187466599124E-3</v>
      </c>
      <c r="F200" s="4">
        <f t="shared" si="8"/>
        <v>4.4462819458948644E-2</v>
      </c>
    </row>
    <row r="201" spans="1:6">
      <c r="A201" s="1">
        <v>34425</v>
      </c>
      <c r="B201" s="13">
        <v>5912.7489999999998</v>
      </c>
      <c r="C201">
        <f>Assets!C182</f>
        <v>70.093000000000004</v>
      </c>
      <c r="D201" s="6">
        <f t="shared" si="6"/>
        <v>9114.809680681381</v>
      </c>
      <c r="E201" s="4">
        <f t="shared" si="7"/>
        <v>1.8046689572111151E-2</v>
      </c>
      <c r="F201" s="4">
        <f t="shared" si="8"/>
        <v>4.9137117733157223E-2</v>
      </c>
    </row>
    <row r="202" spans="1:6">
      <c r="A202" s="1">
        <v>34516</v>
      </c>
      <c r="B202" s="13">
        <v>5978.3729999999996</v>
      </c>
      <c r="C202">
        <f>Assets!C183</f>
        <v>70.596000000000004</v>
      </c>
      <c r="D202" s="6">
        <f t="shared" si="6"/>
        <v>9150.308224205337</v>
      </c>
      <c r="E202" s="4">
        <f t="shared" si="7"/>
        <v>1.1098729203624202E-2</v>
      </c>
      <c r="F202" s="4">
        <f t="shared" si="8"/>
        <v>5.2974449613877692E-2</v>
      </c>
    </row>
    <row r="203" spans="1:6">
      <c r="A203" s="1">
        <v>34608</v>
      </c>
      <c r="B203" s="13">
        <v>6089.3739999999998</v>
      </c>
      <c r="C203">
        <f>Assets!C184</f>
        <v>70.927000000000007</v>
      </c>
      <c r="D203" s="6">
        <f t="shared" si="6"/>
        <v>9276.7075929899747</v>
      </c>
      <c r="E203" s="4">
        <f t="shared" si="7"/>
        <v>1.8567091748875525E-2</v>
      </c>
      <c r="F203" s="4">
        <f t="shared" si="8"/>
        <v>5.7610620683258819E-2</v>
      </c>
    </row>
    <row r="204" spans="1:6">
      <c r="A204" s="1">
        <v>34700</v>
      </c>
      <c r="B204" s="13">
        <v>6181.2169999999996</v>
      </c>
      <c r="C204">
        <f>Assets!C185</f>
        <v>71.274000000000001</v>
      </c>
      <c r="D204" s="6">
        <f t="shared" si="6"/>
        <v>9370.778394421528</v>
      </c>
      <c r="E204" s="4">
        <f t="shared" si="7"/>
        <v>1.5082502733450081E-2</v>
      </c>
      <c r="F204" s="4">
        <f t="shared" si="8"/>
        <v>6.4271036091140696E-2</v>
      </c>
    </row>
    <row r="205" spans="1:6">
      <c r="A205" s="1">
        <v>34790</v>
      </c>
      <c r="B205" s="13">
        <v>6250.73</v>
      </c>
      <c r="C205">
        <f>Assets!C186</f>
        <v>71.688999999999993</v>
      </c>
      <c r="D205" s="6">
        <f t="shared" si="6"/>
        <v>9421.3042162674901</v>
      </c>
      <c r="E205" s="4">
        <f t="shared" si="7"/>
        <v>1.1245843658295757E-2</v>
      </c>
      <c r="F205" s="4">
        <f t="shared" si="8"/>
        <v>5.7161398192279056E-2</v>
      </c>
    </row>
    <row r="206" spans="1:6">
      <c r="A206" s="1">
        <v>34881</v>
      </c>
      <c r="B206" s="13">
        <v>6329.2640000000001</v>
      </c>
      <c r="C206">
        <f>Assets!C187</f>
        <v>71.980999999999995</v>
      </c>
      <c r="D206" s="6">
        <f t="shared" si="6"/>
        <v>9500.9743366721796</v>
      </c>
      <c r="E206" s="4">
        <f t="shared" si="7"/>
        <v>1.2563972528008819E-2</v>
      </c>
      <c r="F206" s="4">
        <f t="shared" si="8"/>
        <v>5.8693393670819896E-2</v>
      </c>
    </row>
    <row r="207" spans="1:6">
      <c r="A207" s="1">
        <v>34973</v>
      </c>
      <c r="B207" s="13">
        <v>6404.29</v>
      </c>
      <c r="C207">
        <f>Assets!C188</f>
        <v>72.298000000000002</v>
      </c>
      <c r="D207" s="6">
        <f t="shared" si="6"/>
        <v>9571.4451724805676</v>
      </c>
      <c r="E207" s="4">
        <f t="shared" si="7"/>
        <v>1.1853826922055999E-2</v>
      </c>
      <c r="F207" s="4">
        <f t="shared" si="8"/>
        <v>5.1715660755933236E-2</v>
      </c>
    </row>
    <row r="208" spans="1:6">
      <c r="A208" s="1">
        <v>35065</v>
      </c>
      <c r="B208" s="13">
        <v>6520.9650000000001</v>
      </c>
      <c r="C208">
        <f>Assets!C189</f>
        <v>72.7</v>
      </c>
      <c r="D208" s="6">
        <f t="shared" si="6"/>
        <v>9691.9299887207708</v>
      </c>
      <c r="E208" s="4">
        <f t="shared" si="7"/>
        <v>1.8218256824722206E-2</v>
      </c>
      <c r="F208" s="4">
        <f t="shared" si="8"/>
        <v>5.4964580599581044E-2</v>
      </c>
    </row>
    <row r="209" spans="1:6">
      <c r="A209" s="1">
        <v>35156</v>
      </c>
      <c r="B209" s="13">
        <v>6649.8459999999995</v>
      </c>
      <c r="C209">
        <f>Assets!C190</f>
        <v>73.186999999999998</v>
      </c>
      <c r="D209" s="6">
        <f t="shared" si="6"/>
        <v>9817.7157144301582</v>
      </c>
      <c r="E209" s="4">
        <f t="shared" si="7"/>
        <v>1.976409933192394E-2</v>
      </c>
      <c r="F209" s="4">
        <f t="shared" si="8"/>
        <v>6.3851102191264067E-2</v>
      </c>
    </row>
    <row r="210" spans="1:6">
      <c r="A210" s="1">
        <v>35247</v>
      </c>
      <c r="B210" s="13">
        <v>6725.8530000000001</v>
      </c>
      <c r="C210">
        <f>Assets!C191</f>
        <v>73.498999999999995</v>
      </c>
      <c r="D210" s="6">
        <f t="shared" si="6"/>
        <v>9887.7789950339484</v>
      </c>
      <c r="E210" s="4">
        <f t="shared" si="7"/>
        <v>1.1429888752311034E-2</v>
      </c>
      <c r="F210" s="4">
        <f t="shared" si="8"/>
        <v>6.2659576216128748E-2</v>
      </c>
    </row>
    <row r="211" spans="1:6">
      <c r="A211" s="1">
        <v>35339</v>
      </c>
      <c r="B211" s="13">
        <v>6817.4570000000003</v>
      </c>
      <c r="C211">
        <f>Assets!C192</f>
        <v>73.998999999999995</v>
      </c>
      <c r="D211" s="6">
        <f t="shared" si="6"/>
        <v>9954.7272769091487</v>
      </c>
      <c r="E211" s="4">
        <f t="shared" si="7"/>
        <v>1.3619685116519833E-2</v>
      </c>
      <c r="F211" s="4">
        <f t="shared" si="8"/>
        <v>6.4514099142918321E-2</v>
      </c>
    </row>
    <row r="212" spans="1:6">
      <c r="A212" s="1">
        <v>35431</v>
      </c>
      <c r="B212" s="13">
        <v>6939.3559999999998</v>
      </c>
      <c r="C212">
        <f>Assets!C193</f>
        <v>74.325999999999993</v>
      </c>
      <c r="D212" s="6">
        <f t="shared" si="6"/>
        <v>10088.142702580526</v>
      </c>
      <c r="E212" s="4">
        <f t="shared" si="7"/>
        <v>1.7880420807934606E-2</v>
      </c>
      <c r="F212" s="4">
        <f t="shared" si="8"/>
        <v>6.4160902565801162E-2</v>
      </c>
    </row>
    <row r="213" spans="1:6">
      <c r="A213" s="1">
        <v>35521</v>
      </c>
      <c r="B213" s="13">
        <v>7022.2749999999996</v>
      </c>
      <c r="C213">
        <f>Assets!C194</f>
        <v>74.512</v>
      </c>
      <c r="D213" s="6">
        <f t="shared" si="6"/>
        <v>10183.203488028774</v>
      </c>
      <c r="E213" s="4">
        <f t="shared" si="7"/>
        <v>1.1949091529530964E-2</v>
      </c>
      <c r="F213" s="4">
        <f t="shared" si="8"/>
        <v>5.6005657875385403E-2</v>
      </c>
    </row>
    <row r="214" spans="1:6">
      <c r="A214" s="1">
        <v>35612</v>
      </c>
      <c r="B214" s="13">
        <v>7135.3140000000003</v>
      </c>
      <c r="C214">
        <f>Assets!C195</f>
        <v>74.709000000000003</v>
      </c>
      <c r="D214" s="6">
        <f t="shared" si="6"/>
        <v>10319.840291370518</v>
      </c>
      <c r="E214" s="4">
        <f t="shared" si="7"/>
        <v>1.6097204965627332E-2</v>
      </c>
      <c r="F214" s="4">
        <f t="shared" si="8"/>
        <v>6.0878672192211193E-2</v>
      </c>
    </row>
    <row r="215" spans="1:6">
      <c r="A215" s="1">
        <v>35704</v>
      </c>
      <c r="B215" s="13">
        <v>7273.02</v>
      </c>
      <c r="C215">
        <f>Assets!C196</f>
        <v>74.942999999999998</v>
      </c>
      <c r="D215" s="6">
        <f t="shared" si="6"/>
        <v>10486.160909491215</v>
      </c>
      <c r="E215" s="4">
        <f t="shared" si="7"/>
        <v>1.9299220749079877E-2</v>
      </c>
      <c r="F215" s="4">
        <f t="shared" si="8"/>
        <v>6.6823010398158744E-2</v>
      </c>
    </row>
    <row r="216" spans="1:6">
      <c r="A216" s="1">
        <v>35796</v>
      </c>
      <c r="B216" s="13">
        <v>7434.5609999999997</v>
      </c>
      <c r="C216">
        <f>Assets!C197</f>
        <v>74.948999999999998</v>
      </c>
      <c r="D216" s="6">
        <f t="shared" si="6"/>
        <v>10718.210852339591</v>
      </c>
      <c r="E216" s="4">
        <f t="shared" si="7"/>
        <v>2.2210993507511219E-2</v>
      </c>
      <c r="F216" s="4">
        <f t="shared" si="8"/>
        <v>7.1361809366748144E-2</v>
      </c>
    </row>
    <row r="217" spans="1:6">
      <c r="A217" s="1">
        <v>35886</v>
      </c>
      <c r="B217" s="13">
        <v>7561.0529999999999</v>
      </c>
      <c r="C217">
        <f>Assets!C198</f>
        <v>75.084000000000003</v>
      </c>
      <c r="D217" s="6">
        <f t="shared" si="6"/>
        <v>10880.971961483139</v>
      </c>
      <c r="E217" s="4">
        <f t="shared" si="7"/>
        <v>1.701405099776573E-2</v>
      </c>
      <c r="F217" s="4">
        <f t="shared" si="8"/>
        <v>7.6724138544844833E-2</v>
      </c>
    </row>
    <row r="218" spans="1:6">
      <c r="A218" s="1">
        <v>35977</v>
      </c>
      <c r="B218" s="13">
        <v>7668.1490000000003</v>
      </c>
      <c r="C218">
        <f>Assets!C199</f>
        <v>75.316999999999993</v>
      </c>
      <c r="D218" s="6">
        <f t="shared" si="6"/>
        <v>11000.953778668829</v>
      </c>
      <c r="E218" s="4">
        <f t="shared" si="7"/>
        <v>1.4164164700340079E-2</v>
      </c>
      <c r="F218" s="4">
        <f t="shared" si="8"/>
        <v>7.4675760590213691E-2</v>
      </c>
    </row>
    <row r="219" spans="1:6">
      <c r="A219" s="1">
        <v>36069</v>
      </c>
      <c r="B219" s="13">
        <v>7762.884</v>
      </c>
      <c r="C219">
        <f>Assets!C200</f>
        <v>75.515000000000001</v>
      </c>
      <c r="D219" s="6">
        <f t="shared" si="6"/>
        <v>11107.662609653711</v>
      </c>
      <c r="E219" s="4">
        <f t="shared" si="7"/>
        <v>1.2354350443633746E-2</v>
      </c>
      <c r="F219" s="4">
        <f t="shared" si="8"/>
        <v>6.7353589018041962E-2</v>
      </c>
    </row>
    <row r="220" spans="1:6">
      <c r="A220" s="1">
        <v>36161</v>
      </c>
      <c r="B220" s="13">
        <v>7850.9</v>
      </c>
      <c r="C220">
        <f>Assets!C201</f>
        <v>75.712999999999994</v>
      </c>
      <c r="D220" s="6">
        <f t="shared" si="6"/>
        <v>11204.224463434286</v>
      </c>
      <c r="E220" s="4">
        <f t="shared" si="7"/>
        <v>1.1338054259215986E-2</v>
      </c>
      <c r="F220" s="4">
        <f t="shared" si="8"/>
        <v>5.6000482072848683E-2</v>
      </c>
    </row>
    <row r="221" spans="1:6">
      <c r="A221" s="1">
        <v>36251</v>
      </c>
      <c r="B221" s="13">
        <v>7920.415</v>
      </c>
      <c r="C221">
        <f>Assets!C202</f>
        <v>76.126999999999995</v>
      </c>
      <c r="D221" s="6">
        <f t="shared" si="6"/>
        <v>11241.959903582174</v>
      </c>
      <c r="E221" s="4">
        <f t="shared" si="7"/>
        <v>8.8543988587296146E-3</v>
      </c>
      <c r="F221" s="4">
        <f t="shared" si="8"/>
        <v>4.7528036108198168E-2</v>
      </c>
    </row>
    <row r="222" spans="1:6">
      <c r="A222" s="1">
        <v>36342</v>
      </c>
      <c r="B222" s="13">
        <v>8028.8109999999997</v>
      </c>
      <c r="C222">
        <f>Assets!C203</f>
        <v>76.53</v>
      </c>
      <c r="D222" s="6">
        <f t="shared" si="6"/>
        <v>11335.804079080099</v>
      </c>
      <c r="E222" s="4">
        <f t="shared" si="7"/>
        <v>1.3685646522309719E-2</v>
      </c>
      <c r="F222" s="4">
        <f t="shared" si="8"/>
        <v>4.7033775686935571E-2</v>
      </c>
    </row>
    <row r="223" spans="1:6">
      <c r="A223" s="1">
        <v>36434</v>
      </c>
      <c r="B223" s="13">
        <v>8207.3490000000002</v>
      </c>
      <c r="C223">
        <f>Assets!C204</f>
        <v>76.981999999999999</v>
      </c>
      <c r="D223" s="6">
        <f t="shared" si="6"/>
        <v>11519.841964978828</v>
      </c>
      <c r="E223" s="4">
        <f t="shared" si="7"/>
        <v>2.2237165627637823E-2</v>
      </c>
      <c r="F223" s="4">
        <f t="shared" si="8"/>
        <v>5.7255138682994637E-2</v>
      </c>
    </row>
    <row r="224" spans="1:6">
      <c r="A224" s="1">
        <v>36526</v>
      </c>
      <c r="B224" s="13">
        <v>8457.24</v>
      </c>
      <c r="C224">
        <f>Assets!C205</f>
        <v>77.625</v>
      </c>
      <c r="D224" s="6">
        <f t="shared" ref="D224:D287" si="9">B224/C224*$C$297</f>
        <v>11772.260180096619</v>
      </c>
      <c r="E224" s="4">
        <f t="shared" si="7"/>
        <v>3.0447224798165598E-2</v>
      </c>
      <c r="F224" s="4">
        <f t="shared" si="8"/>
        <v>7.7231909717357272E-2</v>
      </c>
    </row>
    <row r="225" spans="1:6">
      <c r="A225" s="1">
        <v>36617</v>
      </c>
      <c r="B225" s="13">
        <v>8591.7710000000006</v>
      </c>
      <c r="C225">
        <f>Assets!C206</f>
        <v>77.972999999999999</v>
      </c>
      <c r="D225" s="6">
        <f t="shared" si="9"/>
        <v>11906.147513780412</v>
      </c>
      <c r="E225" s="4">
        <f t="shared" ref="E225:E288" si="10">(B225-B224)/B224</f>
        <v>1.5907199038930061E-2</v>
      </c>
      <c r="F225" s="4">
        <f t="shared" si="8"/>
        <v>8.4762730235726363E-2</v>
      </c>
    </row>
    <row r="226" spans="1:6">
      <c r="A226" s="1">
        <v>36708</v>
      </c>
      <c r="B226" s="13">
        <v>8740.9680000000008</v>
      </c>
      <c r="C226">
        <f>Assets!C207</f>
        <v>78.454999999999998</v>
      </c>
      <c r="D226" s="6">
        <f t="shared" si="9"/>
        <v>12038.481605200435</v>
      </c>
      <c r="E226" s="4">
        <f t="shared" si="10"/>
        <v>1.7365104353921922E-2</v>
      </c>
      <c r="F226" s="4">
        <f t="shared" si="8"/>
        <v>8.8700182380678921E-2</v>
      </c>
    </row>
    <row r="227" spans="1:6">
      <c r="A227" s="1">
        <v>36800</v>
      </c>
      <c r="B227" s="13">
        <v>8820.4240000000009</v>
      </c>
      <c r="C227">
        <f>Assets!C208</f>
        <v>78.888000000000005</v>
      </c>
      <c r="D227" s="6">
        <f t="shared" si="9"/>
        <v>12081.234839874252</v>
      </c>
      <c r="E227" s="4">
        <f t="shared" si="10"/>
        <v>9.0900687429584601E-3</v>
      </c>
      <c r="F227" s="4">
        <f t="shared" si="8"/>
        <v>7.4698297830395749E-2</v>
      </c>
    </row>
    <row r="228" spans="1:6">
      <c r="A228" s="1">
        <v>36892</v>
      </c>
      <c r="B228" s="13">
        <v>8983.9709999999995</v>
      </c>
      <c r="C228">
        <f>Assets!C209</f>
        <v>79.423000000000002</v>
      </c>
      <c r="D228" s="6">
        <f t="shared" si="9"/>
        <v>12222.354160532843</v>
      </c>
      <c r="E228" s="4">
        <f t="shared" si="10"/>
        <v>1.8541852409815974E-2</v>
      </c>
      <c r="F228" s="4">
        <f t="shared" ref="F228:F291" si="11">(B228-B224)/B224</f>
        <v>6.2281666359237736E-2</v>
      </c>
    </row>
    <row r="229" spans="1:6">
      <c r="A229" s="1">
        <v>36982</v>
      </c>
      <c r="B229" s="13">
        <v>9013.5750000000007</v>
      </c>
      <c r="C229">
        <f>Assets!C210</f>
        <v>79.795000000000002</v>
      </c>
      <c r="D229" s="6">
        <f t="shared" si="9"/>
        <v>12205.461569020616</v>
      </c>
      <c r="E229" s="4">
        <f t="shared" si="10"/>
        <v>3.2952020882526423E-3</v>
      </c>
      <c r="F229" s="4">
        <f t="shared" si="11"/>
        <v>4.9093952806703069E-2</v>
      </c>
    </row>
    <row r="230" spans="1:6">
      <c r="A230" s="1">
        <v>37073</v>
      </c>
      <c r="B230" s="13">
        <v>9000.7929999999997</v>
      </c>
      <c r="C230">
        <f>Assets!C211</f>
        <v>79.841999999999999</v>
      </c>
      <c r="D230" s="6">
        <f t="shared" si="9"/>
        <v>12180.978497983519</v>
      </c>
      <c r="E230" s="4">
        <f t="shared" si="10"/>
        <v>-1.4180832799417613E-3</v>
      </c>
      <c r="F230" s="4">
        <f t="shared" si="11"/>
        <v>2.9724968676238018E-2</v>
      </c>
    </row>
    <row r="231" spans="1:6">
      <c r="A231" s="1">
        <v>37165</v>
      </c>
      <c r="B231" s="13">
        <v>9024.027</v>
      </c>
      <c r="C231">
        <f>Assets!C212</f>
        <v>79.891999999999996</v>
      </c>
      <c r="D231" s="6">
        <f t="shared" si="9"/>
        <v>12204.778518550043</v>
      </c>
      <c r="E231" s="4">
        <f t="shared" si="10"/>
        <v>2.5813281118675186E-3</v>
      </c>
      <c r="F231" s="4">
        <f t="shared" si="11"/>
        <v>2.308313069757181E-2</v>
      </c>
    </row>
    <row r="232" spans="1:6">
      <c r="A232" s="1">
        <v>37257</v>
      </c>
      <c r="B232" s="13">
        <v>9057.7990000000009</v>
      </c>
      <c r="C232">
        <f>Assets!C213</f>
        <v>80.040999999999997</v>
      </c>
      <c r="D232" s="6">
        <f t="shared" si="9"/>
        <v>12227.649548956162</v>
      </c>
      <c r="E232" s="4">
        <f t="shared" si="10"/>
        <v>3.7424533415071613E-3</v>
      </c>
      <c r="F232" s="4">
        <f t="shared" si="11"/>
        <v>8.2177469183728827E-3</v>
      </c>
    </row>
    <row r="233" spans="1:6">
      <c r="A233" s="1">
        <v>37347</v>
      </c>
      <c r="B233" s="13">
        <v>9148.8340000000007</v>
      </c>
      <c r="C233">
        <f>Assets!C214</f>
        <v>80.650999999999996</v>
      </c>
      <c r="D233" s="6">
        <f t="shared" si="9"/>
        <v>12257.130244733484</v>
      </c>
      <c r="E233" s="4">
        <f t="shared" si="10"/>
        <v>1.0050454862157998E-2</v>
      </c>
      <c r="F233" s="4">
        <f t="shared" si="11"/>
        <v>1.5006143511314879E-2</v>
      </c>
    </row>
    <row r="234" spans="1:6">
      <c r="A234" s="1">
        <v>37438</v>
      </c>
      <c r="B234" s="13">
        <v>9174.4249999999993</v>
      </c>
      <c r="C234">
        <f>Assets!C215</f>
        <v>81.045000000000002</v>
      </c>
      <c r="D234" s="6">
        <f t="shared" si="9"/>
        <v>12231.661053735577</v>
      </c>
      <c r="E234" s="4">
        <f t="shared" si="10"/>
        <v>2.7971870513770966E-3</v>
      </c>
      <c r="F234" s="4">
        <f t="shared" si="11"/>
        <v>1.9290744715493358E-2</v>
      </c>
    </row>
    <row r="235" spans="1:6">
      <c r="A235" s="1">
        <v>37530</v>
      </c>
      <c r="B235" s="13">
        <v>9254.7909999999993</v>
      </c>
      <c r="C235">
        <f>Assets!C216</f>
        <v>81.42</v>
      </c>
      <c r="D235" s="6">
        <f t="shared" si="9"/>
        <v>12281.978348464751</v>
      </c>
      <c r="E235" s="4">
        <f t="shared" si="10"/>
        <v>8.7597860356371099E-3</v>
      </c>
      <c r="F235" s="4">
        <f t="shared" si="11"/>
        <v>2.5572175260557089E-2</v>
      </c>
    </row>
    <row r="236" spans="1:6">
      <c r="A236" s="1">
        <v>37622</v>
      </c>
      <c r="B236" s="13">
        <v>9315.0930000000008</v>
      </c>
      <c r="C236">
        <f>Assets!C217</f>
        <v>81.994</v>
      </c>
      <c r="D236" s="6">
        <f t="shared" si="9"/>
        <v>12275.464410030005</v>
      </c>
      <c r="E236" s="4">
        <f t="shared" si="10"/>
        <v>6.5157603234909899E-3</v>
      </c>
      <c r="F236" s="4">
        <f t="shared" si="11"/>
        <v>2.8405797037448041E-2</v>
      </c>
    </row>
    <row r="237" spans="1:6">
      <c r="A237" s="1">
        <v>37712</v>
      </c>
      <c r="B237" s="13">
        <v>9417.7900000000009</v>
      </c>
      <c r="C237">
        <f>Assets!C218</f>
        <v>82.015000000000001</v>
      </c>
      <c r="D237" s="6">
        <f t="shared" si="9"/>
        <v>12407.621106870696</v>
      </c>
      <c r="E237" s="4">
        <f t="shared" si="10"/>
        <v>1.1024795995058784E-2</v>
      </c>
      <c r="F237" s="4">
        <f t="shared" si="11"/>
        <v>2.9397844577789926E-2</v>
      </c>
    </row>
    <row r="238" spans="1:6">
      <c r="A238" s="1">
        <v>37803</v>
      </c>
      <c r="B238" s="13">
        <v>9542.2549999999992</v>
      </c>
      <c r="C238">
        <f>Assets!C219</f>
        <v>82.522000000000006</v>
      </c>
      <c r="D238" s="6">
        <f t="shared" si="9"/>
        <v>12494.361955114999</v>
      </c>
      <c r="E238" s="4">
        <f t="shared" si="10"/>
        <v>1.3215945566847244E-2</v>
      </c>
      <c r="F238" s="4">
        <f t="shared" si="11"/>
        <v>4.0092975854072593E-2</v>
      </c>
    </row>
    <row r="239" spans="1:6">
      <c r="A239" s="1">
        <v>37895</v>
      </c>
      <c r="B239" s="13">
        <v>9675.0509999999995</v>
      </c>
      <c r="C239">
        <f>Assets!C220</f>
        <v>82.900999999999996</v>
      </c>
      <c r="D239" s="6">
        <f t="shared" si="9"/>
        <v>12610.325697542854</v>
      </c>
      <c r="E239" s="4">
        <f t="shared" si="10"/>
        <v>1.391662662546749E-2</v>
      </c>
      <c r="F239" s="4">
        <f t="shared" si="11"/>
        <v>4.5409993591427431E-2</v>
      </c>
    </row>
    <row r="240" spans="1:6">
      <c r="A240" s="1">
        <v>37987</v>
      </c>
      <c r="B240" s="13">
        <v>9777.9330000000009</v>
      </c>
      <c r="C240">
        <f>Assets!C221</f>
        <v>83.588999999999999</v>
      </c>
      <c r="D240" s="6">
        <f t="shared" si="9"/>
        <v>12639.524536912755</v>
      </c>
      <c r="E240" s="4">
        <f t="shared" si="10"/>
        <v>1.0633742395776666E-2</v>
      </c>
      <c r="F240" s="4">
        <f t="shared" si="11"/>
        <v>4.9687104573191067E-2</v>
      </c>
    </row>
    <row r="241" spans="1:6">
      <c r="A241" s="1">
        <v>38078</v>
      </c>
      <c r="B241" s="13">
        <v>9953.5910000000003</v>
      </c>
      <c r="C241">
        <f>Assets!C222</f>
        <v>84.162000000000006</v>
      </c>
      <c r="D241" s="6">
        <f t="shared" si="9"/>
        <v>12778.990693329531</v>
      </c>
      <c r="E241" s="4">
        <f t="shared" si="10"/>
        <v>1.796473753706427E-2</v>
      </c>
      <c r="F241" s="4">
        <f t="shared" si="11"/>
        <v>5.689243442463672E-2</v>
      </c>
    </row>
    <row r="242" spans="1:6">
      <c r="A242" s="1">
        <v>38169</v>
      </c>
      <c r="B242" s="13">
        <v>10094.733</v>
      </c>
      <c r="C242">
        <f>Assets!C223</f>
        <v>84.585999999999999</v>
      </c>
      <c r="D242" s="6">
        <f t="shared" si="9"/>
        <v>12895.231954649707</v>
      </c>
      <c r="E242" s="4">
        <f t="shared" si="10"/>
        <v>1.4180007999123112E-2</v>
      </c>
      <c r="F242" s="4">
        <f t="shared" si="11"/>
        <v>5.7898054495504579E-2</v>
      </c>
    </row>
    <row r="243" spans="1:6">
      <c r="A243" s="1">
        <v>38261</v>
      </c>
      <c r="B243" s="13">
        <v>10314.055</v>
      </c>
      <c r="C243">
        <f>Assets!C224</f>
        <v>85.308999999999997</v>
      </c>
      <c r="D243" s="6">
        <f t="shared" si="9"/>
        <v>13063.736192664315</v>
      </c>
      <c r="E243" s="4">
        <f t="shared" si="10"/>
        <v>2.1726379489185113E-2</v>
      </c>
      <c r="F243" s="4">
        <f t="shared" si="11"/>
        <v>6.6046576912101126E-2</v>
      </c>
    </row>
    <row r="244" spans="1:6">
      <c r="A244" s="1">
        <v>38353</v>
      </c>
      <c r="B244" s="13">
        <v>10338.509</v>
      </c>
      <c r="C244">
        <f>Assets!C225</f>
        <v>85.795000000000002</v>
      </c>
      <c r="D244" s="6">
        <f t="shared" si="9"/>
        <v>13020.532367480624</v>
      </c>
      <c r="E244" s="4">
        <f t="shared" si="10"/>
        <v>2.3709394607649196E-3</v>
      </c>
      <c r="F244" s="4">
        <f t="shared" si="11"/>
        <v>5.7330726238357235E-2</v>
      </c>
    </row>
    <row r="245" spans="1:6">
      <c r="A245" s="1">
        <v>38443</v>
      </c>
      <c r="B245" s="13">
        <v>10505.183000000001</v>
      </c>
      <c r="C245">
        <f>Assets!C226</f>
        <v>86.31</v>
      </c>
      <c r="D245" s="6">
        <f t="shared" si="9"/>
        <v>13151.500793836174</v>
      </c>
      <c r="E245" s="4">
        <f t="shared" si="10"/>
        <v>1.6121667060501749E-2</v>
      </c>
      <c r="F245" s="4">
        <f t="shared" si="11"/>
        <v>5.5416381886698028E-2</v>
      </c>
    </row>
    <row r="246" spans="1:6">
      <c r="A246" s="1">
        <v>38534</v>
      </c>
      <c r="B246" s="13">
        <v>10661.698</v>
      </c>
      <c r="C246">
        <f>Assets!C227</f>
        <v>87.231999999999999</v>
      </c>
      <c r="D246" s="6">
        <f t="shared" si="9"/>
        <v>13206.36684125092</v>
      </c>
      <c r="E246" s="4">
        <f t="shared" si="10"/>
        <v>1.4898836126890832E-2</v>
      </c>
      <c r="F246" s="4">
        <f t="shared" si="11"/>
        <v>5.616443743484846E-2</v>
      </c>
    </row>
    <row r="247" spans="1:6">
      <c r="A247" s="1">
        <v>38626</v>
      </c>
      <c r="B247" s="13">
        <v>10887.599</v>
      </c>
      <c r="C247">
        <f>Assets!C228</f>
        <v>87.912999999999997</v>
      </c>
      <c r="D247" s="6">
        <f t="shared" si="9"/>
        <v>13381.716550999285</v>
      </c>
      <c r="E247" s="4">
        <f t="shared" si="10"/>
        <v>2.1188088426440127E-2</v>
      </c>
      <c r="F247" s="4">
        <f t="shared" si="11"/>
        <v>5.5608002865992073E-2</v>
      </c>
    </row>
    <row r="248" spans="1:6">
      <c r="A248" s="1">
        <v>38718</v>
      </c>
      <c r="B248" s="13">
        <v>11189.536</v>
      </c>
      <c r="C248">
        <f>Assets!C229</f>
        <v>88.358999999999995</v>
      </c>
      <c r="D248" s="6">
        <f t="shared" si="9"/>
        <v>13683.402300524</v>
      </c>
      <c r="E248" s="4">
        <f t="shared" si="10"/>
        <v>2.7732193296244646E-2</v>
      </c>
      <c r="F248" s="4">
        <f t="shared" si="11"/>
        <v>8.2316221807225781E-2</v>
      </c>
    </row>
    <row r="249" spans="1:6">
      <c r="A249" s="1">
        <v>38808</v>
      </c>
      <c r="B249" s="13">
        <v>11324.003000000001</v>
      </c>
      <c r="C249">
        <f>Assets!C230</f>
        <v>89.069000000000003</v>
      </c>
      <c r="D249" s="6">
        <f t="shared" si="9"/>
        <v>13737.452673275777</v>
      </c>
      <c r="E249" s="4">
        <f t="shared" si="10"/>
        <v>1.2017209650158912E-2</v>
      </c>
      <c r="F249" s="4">
        <f t="shared" si="11"/>
        <v>7.7944382311093449E-2</v>
      </c>
    </row>
    <row r="250" spans="1:6">
      <c r="A250" s="1">
        <v>38899</v>
      </c>
      <c r="B250" s="13">
        <v>11429.375</v>
      </c>
      <c r="C250">
        <f>Assets!C231</f>
        <v>89.710999999999999</v>
      </c>
      <c r="D250" s="6">
        <f t="shared" si="9"/>
        <v>13766.05798062668</v>
      </c>
      <c r="E250" s="4">
        <f t="shared" si="10"/>
        <v>9.3051900463113069E-3</v>
      </c>
      <c r="F250" s="4">
        <f t="shared" si="11"/>
        <v>7.2003258767974823E-2</v>
      </c>
    </row>
    <row r="251" spans="1:6">
      <c r="A251" s="1">
        <v>38991</v>
      </c>
      <c r="B251" s="13">
        <v>11583.919</v>
      </c>
      <c r="C251">
        <f>Assets!C232</f>
        <v>89.558999999999997</v>
      </c>
      <c r="D251" s="6">
        <f t="shared" si="9"/>
        <v>13975.877530879086</v>
      </c>
      <c r="E251" s="4">
        <f t="shared" si="10"/>
        <v>1.3521649259036463E-2</v>
      </c>
      <c r="F251" s="4">
        <f t="shared" si="11"/>
        <v>6.3955331198366119E-2</v>
      </c>
    </row>
    <row r="252" spans="1:6">
      <c r="A252" s="1">
        <v>39083</v>
      </c>
      <c r="B252" s="13">
        <v>11836.728999999999</v>
      </c>
      <c r="C252">
        <f>Assets!C233</f>
        <v>90.406000000000006</v>
      </c>
      <c r="D252" s="6">
        <f t="shared" si="9"/>
        <v>14147.094682963518</v>
      </c>
      <c r="E252" s="4">
        <f t="shared" si="10"/>
        <v>2.1824220283308222E-2</v>
      </c>
      <c r="F252" s="4">
        <f t="shared" si="11"/>
        <v>5.7839127556316837E-2</v>
      </c>
    </row>
    <row r="253" spans="1:6">
      <c r="A253" s="1">
        <v>39173</v>
      </c>
      <c r="B253" s="13">
        <v>11976.955</v>
      </c>
      <c r="C253">
        <f>Assets!C234</f>
        <v>91.138999999999996</v>
      </c>
      <c r="D253" s="6">
        <f t="shared" si="9"/>
        <v>14199.562664282032</v>
      </c>
      <c r="E253" s="4">
        <f t="shared" si="10"/>
        <v>1.1846685009008873E-2</v>
      </c>
      <c r="F253" s="4">
        <f t="shared" si="11"/>
        <v>5.7660881933711897E-2</v>
      </c>
    </row>
    <row r="254" spans="1:6">
      <c r="A254" s="1">
        <v>39264</v>
      </c>
      <c r="B254" s="13">
        <v>12048.361000000001</v>
      </c>
      <c r="C254">
        <f>Assets!C235</f>
        <v>91.653000000000006</v>
      </c>
      <c r="D254" s="6">
        <f t="shared" si="9"/>
        <v>14204.112279707157</v>
      </c>
      <c r="E254" s="4">
        <f t="shared" si="10"/>
        <v>5.9619494270455936E-3</v>
      </c>
      <c r="F254" s="4">
        <f t="shared" si="11"/>
        <v>5.4157467053097895E-2</v>
      </c>
    </row>
    <row r="255" spans="1:6">
      <c r="A255" s="1">
        <v>39356</v>
      </c>
      <c r="B255" s="13">
        <v>12169.082</v>
      </c>
      <c r="C255">
        <f>Assets!C236</f>
        <v>92.552999999999997</v>
      </c>
      <c r="D255" s="6">
        <f t="shared" si="9"/>
        <v>14206.926282929784</v>
      </c>
      <c r="E255" s="4">
        <f t="shared" si="10"/>
        <v>1.0019703094885648E-2</v>
      </c>
      <c r="F255" s="4">
        <f t="shared" si="11"/>
        <v>5.0515114962388849E-2</v>
      </c>
    </row>
    <row r="256" spans="1:6">
      <c r="A256" s="1">
        <v>39448</v>
      </c>
      <c r="B256" s="13">
        <v>12314.987999999999</v>
      </c>
      <c r="C256">
        <f>Assets!C237</f>
        <v>93.328999999999994</v>
      </c>
      <c r="D256" s="6">
        <f t="shared" si="9"/>
        <v>14257.723573337335</v>
      </c>
      <c r="E256" s="4">
        <f t="shared" si="10"/>
        <v>1.1989893732329114E-2</v>
      </c>
      <c r="F256" s="4">
        <f t="shared" si="11"/>
        <v>4.0404659091206704E-2</v>
      </c>
    </row>
    <row r="257" spans="1:6">
      <c r="A257" s="1">
        <v>39539</v>
      </c>
      <c r="B257" s="13">
        <v>12642.64</v>
      </c>
      <c r="C257">
        <f>Assets!C238</f>
        <v>94.289000000000001</v>
      </c>
      <c r="D257" s="6">
        <f t="shared" si="9"/>
        <v>14488.037175916596</v>
      </c>
      <c r="E257" s="4">
        <f t="shared" si="10"/>
        <v>2.6605953655821676E-2</v>
      </c>
      <c r="F257" s="4">
        <f t="shared" si="11"/>
        <v>5.5580487694910724E-2</v>
      </c>
    </row>
    <row r="258" spans="1:6">
      <c r="A258" s="1">
        <v>39630</v>
      </c>
      <c r="B258" s="13">
        <v>12467.172</v>
      </c>
      <c r="C258">
        <f>Assets!C239</f>
        <v>95.266000000000005</v>
      </c>
      <c r="D258" s="6">
        <f t="shared" si="9"/>
        <v>14140.436975878069</v>
      </c>
      <c r="E258" s="4">
        <f t="shared" si="10"/>
        <v>-1.3879063233628336E-2</v>
      </c>
      <c r="F258" s="4">
        <f t="shared" si="11"/>
        <v>3.4760827634563708E-2</v>
      </c>
    </row>
    <row r="259" spans="1:6">
      <c r="A259" s="1">
        <v>39722</v>
      </c>
      <c r="B259" s="13">
        <v>12344.037</v>
      </c>
      <c r="C259">
        <f>Assets!C240</f>
        <v>93.835999999999999</v>
      </c>
      <c r="D259" s="6">
        <f t="shared" si="9"/>
        <v>14214.138346945738</v>
      </c>
      <c r="E259" s="4">
        <f t="shared" si="10"/>
        <v>-9.8767386862072815E-3</v>
      </c>
      <c r="F259" s="4">
        <f t="shared" si="11"/>
        <v>1.4377008882017553E-2</v>
      </c>
    </row>
    <row r="260" spans="1:6">
      <c r="A260" s="1">
        <v>39814</v>
      </c>
      <c r="B260" s="13">
        <v>11989.616</v>
      </c>
      <c r="C260">
        <f>Assets!C241</f>
        <v>93.274000000000001</v>
      </c>
      <c r="D260" s="6">
        <f t="shared" si="9"/>
        <v>13889.208011149947</v>
      </c>
      <c r="E260" s="4">
        <f t="shared" si="10"/>
        <v>-2.8711919771465387E-2</v>
      </c>
      <c r="F260" s="4">
        <f t="shared" si="11"/>
        <v>-2.6420813402335382E-2</v>
      </c>
    </row>
    <row r="261" spans="1:6">
      <c r="A261" s="1">
        <v>39904</v>
      </c>
      <c r="B261" s="13">
        <v>12083.196</v>
      </c>
      <c r="C261">
        <f>Assets!C242</f>
        <v>93.692999999999998</v>
      </c>
      <c r="D261" s="6">
        <f t="shared" si="9"/>
        <v>13935.016428036246</v>
      </c>
      <c r="E261" s="4">
        <f t="shared" si="10"/>
        <v>7.8050873355743778E-3</v>
      </c>
      <c r="F261" s="4">
        <f t="shared" si="11"/>
        <v>-4.425056791935858E-2</v>
      </c>
    </row>
    <row r="262" spans="1:6">
      <c r="A262" s="1">
        <v>39995</v>
      </c>
      <c r="B262" s="13">
        <v>12038.315000000001</v>
      </c>
      <c r="C262">
        <f>Assets!C243</f>
        <v>94.34</v>
      </c>
      <c r="D262" s="6">
        <f t="shared" si="9"/>
        <v>13788.043379054485</v>
      </c>
      <c r="E262" s="4">
        <f t="shared" si="10"/>
        <v>-3.7143318704752786E-3</v>
      </c>
      <c r="F262" s="4">
        <f t="shared" si="11"/>
        <v>-3.4398899766522828E-2</v>
      </c>
    </row>
    <row r="263" spans="1:6">
      <c r="A263" s="1">
        <v>40087</v>
      </c>
      <c r="B263" s="13">
        <v>12125.308999999999</v>
      </c>
      <c r="C263">
        <f>Assets!C244</f>
        <v>95.07</v>
      </c>
      <c r="D263" s="6">
        <f t="shared" si="9"/>
        <v>13781.044368023562</v>
      </c>
      <c r="E263" s="4">
        <f t="shared" si="10"/>
        <v>7.2264266219980765E-3</v>
      </c>
      <c r="F263" s="4">
        <f t="shared" si="11"/>
        <v>-1.7719324723346259E-2</v>
      </c>
    </row>
    <row r="264" spans="1:6">
      <c r="A264" s="1">
        <v>40179</v>
      </c>
      <c r="B264" s="13">
        <v>12275.861000000001</v>
      </c>
      <c r="C264">
        <f>Assets!C245</f>
        <v>95.394999999999996</v>
      </c>
      <c r="D264" s="6">
        <f t="shared" si="9"/>
        <v>13904.621130793021</v>
      </c>
      <c r="E264" s="4">
        <f t="shared" si="10"/>
        <v>1.2416343369063956E-2</v>
      </c>
      <c r="F264" s="4">
        <f t="shared" si="11"/>
        <v>2.387440932220021E-2</v>
      </c>
    </row>
    <row r="265" spans="1:6">
      <c r="A265" s="1">
        <v>40269</v>
      </c>
      <c r="B265" s="13">
        <v>12492.64</v>
      </c>
      <c r="C265">
        <f>Assets!C246</f>
        <v>95.503</v>
      </c>
      <c r="D265" s="6">
        <f t="shared" si="9"/>
        <v>14134.160573803963</v>
      </c>
      <c r="E265" s="4">
        <f t="shared" si="10"/>
        <v>1.7658965020864819E-2</v>
      </c>
      <c r="F265" s="4">
        <f t="shared" si="11"/>
        <v>3.388540581481915E-2</v>
      </c>
    </row>
    <row r="266" spans="1:6">
      <c r="A266" s="1">
        <v>40360</v>
      </c>
      <c r="B266" s="13">
        <v>12635.99</v>
      </c>
      <c r="C266">
        <f>Assets!C247</f>
        <v>95.671000000000006</v>
      </c>
      <c r="D266" s="6">
        <f t="shared" si="9"/>
        <v>14271.241980119368</v>
      </c>
      <c r="E266" s="4">
        <f t="shared" si="10"/>
        <v>1.1474756336530979E-2</v>
      </c>
      <c r="F266" s="4">
        <f t="shared" si="11"/>
        <v>4.9647728938809067E-2</v>
      </c>
    </row>
    <row r="267" spans="1:6">
      <c r="A267" s="1">
        <v>40452</v>
      </c>
      <c r="B267" s="13">
        <v>12801.897000000001</v>
      </c>
      <c r="C267">
        <f>Assets!C248</f>
        <v>96.25</v>
      </c>
      <c r="D267" s="6">
        <f t="shared" si="9"/>
        <v>14371.642333963639</v>
      </c>
      <c r="E267" s="4">
        <f t="shared" si="10"/>
        <v>1.3129719159321989E-2</v>
      </c>
      <c r="F267" s="4">
        <f t="shared" si="11"/>
        <v>5.5799650136751283E-2</v>
      </c>
    </row>
    <row r="268" spans="1:6">
      <c r="A268" s="1">
        <v>40544</v>
      </c>
      <c r="B268" s="13">
        <v>13158.223</v>
      </c>
      <c r="C268">
        <f>Assets!C249</f>
        <v>97.090999999999994</v>
      </c>
      <c r="D268" s="6">
        <f t="shared" si="9"/>
        <v>14643.708599108055</v>
      </c>
      <c r="E268" s="4">
        <f t="shared" si="10"/>
        <v>2.7833843687384698E-2</v>
      </c>
      <c r="F268" s="4">
        <f t="shared" si="11"/>
        <v>7.1877809629809192E-2</v>
      </c>
    </row>
    <row r="269" spans="1:6">
      <c r="A269" s="1">
        <v>40634</v>
      </c>
      <c r="B269" s="13">
        <v>13267.284</v>
      </c>
      <c r="C269">
        <f>Assets!C250</f>
        <v>98.048000000000002</v>
      </c>
      <c r="D269" s="6">
        <f t="shared" si="9"/>
        <v>14620.966983191905</v>
      </c>
      <c r="E269" s="4">
        <f t="shared" si="10"/>
        <v>8.2884292202677901E-3</v>
      </c>
      <c r="F269" s="4">
        <f t="shared" si="11"/>
        <v>6.2008030328257302E-2</v>
      </c>
    </row>
    <row r="270" spans="1:6">
      <c r="A270" s="1">
        <v>40725</v>
      </c>
      <c r="B270" s="13">
        <v>13402.026</v>
      </c>
      <c r="C270">
        <f>Assets!C251</f>
        <v>98.522999999999996</v>
      </c>
      <c r="D270" s="6">
        <f t="shared" si="9"/>
        <v>14698.250290307848</v>
      </c>
      <c r="E270" s="4">
        <f t="shared" si="10"/>
        <v>1.0155959576956383E-2</v>
      </c>
      <c r="F270" s="4">
        <f t="shared" si="11"/>
        <v>6.0623346488878203E-2</v>
      </c>
    </row>
    <row r="271" spans="1:6">
      <c r="A271" s="1">
        <v>40817</v>
      </c>
      <c r="B271" s="13">
        <v>13479.546</v>
      </c>
      <c r="C271">
        <f>Assets!C252</f>
        <v>98.86</v>
      </c>
      <c r="D271" s="6">
        <f t="shared" si="9"/>
        <v>14732.873805300425</v>
      </c>
      <c r="E271" s="4">
        <f t="shared" si="10"/>
        <v>5.7842000903445823E-3</v>
      </c>
      <c r="F271" s="4">
        <f t="shared" si="11"/>
        <v>5.293348321737E-2</v>
      </c>
    </row>
    <row r="272" spans="1:6">
      <c r="A272" s="1">
        <v>40909</v>
      </c>
      <c r="B272" s="13">
        <v>13785.668</v>
      </c>
      <c r="C272">
        <f>Assets!C253</f>
        <v>99.537999999999997</v>
      </c>
      <c r="D272" s="6">
        <f t="shared" si="9"/>
        <v>14964.827490365489</v>
      </c>
      <c r="E272" s="4">
        <f t="shared" si="10"/>
        <v>2.2710112046800342E-2</v>
      </c>
      <c r="F272" s="4">
        <f t="shared" si="11"/>
        <v>4.7684630363841664E-2</v>
      </c>
    </row>
    <row r="273" spans="1:6">
      <c r="A273" s="1">
        <v>41000</v>
      </c>
      <c r="B273" s="13">
        <v>13946.813</v>
      </c>
      <c r="C273">
        <f>Assets!C254</f>
        <v>99.775999999999996</v>
      </c>
      <c r="D273" s="6">
        <f t="shared" si="9"/>
        <v>15103.642542054204</v>
      </c>
      <c r="E273" s="4">
        <f t="shared" si="10"/>
        <v>1.1689313858421691E-2</v>
      </c>
      <c r="F273" s="4">
        <f t="shared" si="11"/>
        <v>5.1218395566115904E-2</v>
      </c>
    </row>
    <row r="274" spans="1:6">
      <c r="A274" s="1">
        <v>41091</v>
      </c>
      <c r="B274" s="13">
        <v>13915.449000000001</v>
      </c>
      <c r="C274">
        <f>Assets!C255</f>
        <v>100.062</v>
      </c>
      <c r="D274" s="6">
        <f>B274/C274*$C$297</f>
        <v>15026.604458715598</v>
      </c>
      <c r="E274" s="4">
        <f t="shared" si="10"/>
        <v>-2.2488291769596092E-3</v>
      </c>
      <c r="F274" s="4">
        <f t="shared" si="11"/>
        <v>3.8309357107649301E-2</v>
      </c>
    </row>
    <row r="275" spans="1:6">
      <c r="A275" s="1">
        <v>41183</v>
      </c>
      <c r="B275" s="13">
        <v>14392.628000000001</v>
      </c>
      <c r="C275">
        <f>Assets!C256</f>
        <v>100.624</v>
      </c>
      <c r="D275" s="6">
        <f t="shared" si="9"/>
        <v>15455.082690570842</v>
      </c>
      <c r="E275" s="4">
        <f t="shared" si="10"/>
        <v>3.4291311764356298E-2</v>
      </c>
      <c r="F275" s="4">
        <f t="shared" si="11"/>
        <v>6.7738334807418615E-2</v>
      </c>
    </row>
    <row r="276" spans="1:6">
      <c r="A276" s="1">
        <v>41275</v>
      </c>
      <c r="B276" s="13">
        <v>14001.218999999999</v>
      </c>
      <c r="C276">
        <f>Assets!C257</f>
        <v>100.982</v>
      </c>
      <c r="D276" s="6">
        <f t="shared" si="9"/>
        <v>14981.479029807291</v>
      </c>
      <c r="E276" s="4">
        <f t="shared" si="10"/>
        <v>-2.7195102937420564E-2</v>
      </c>
      <c r="F276" s="4">
        <f t="shared" si="11"/>
        <v>1.5635876331854176E-2</v>
      </c>
    </row>
    <row r="277" spans="1:6">
      <c r="A277" s="1">
        <v>41365</v>
      </c>
      <c r="B277" s="13">
        <v>14134.978999999999</v>
      </c>
      <c r="C277">
        <f>Assets!C258</f>
        <v>101.057</v>
      </c>
      <c r="D277" s="6">
        <f t="shared" si="9"/>
        <v>15113.37909207675</v>
      </c>
      <c r="E277" s="4">
        <f t="shared" si="10"/>
        <v>9.5534538814084843E-3</v>
      </c>
      <c r="F277" s="4">
        <f t="shared" si="11"/>
        <v>1.3491684444324251E-2</v>
      </c>
    </row>
    <row r="278" spans="1:6">
      <c r="A278" s="1">
        <v>41456</v>
      </c>
      <c r="B278" s="13">
        <v>14232.02</v>
      </c>
      <c r="C278">
        <f>Assets!C259</f>
        <v>101.46599999999999</v>
      </c>
      <c r="D278" s="6">
        <f t="shared" si="9"/>
        <v>15155.798248083103</v>
      </c>
      <c r="E278" s="4">
        <f t="shared" si="10"/>
        <v>6.8653091030415458E-3</v>
      </c>
      <c r="F278" s="4">
        <f t="shared" si="11"/>
        <v>2.2749607288992248E-2</v>
      </c>
    </row>
    <row r="279" spans="1:6">
      <c r="A279" s="1">
        <v>41548</v>
      </c>
      <c r="B279" s="13">
        <v>14356.156000000001</v>
      </c>
      <c r="C279">
        <f>Assets!C260</f>
        <v>101.88</v>
      </c>
      <c r="D279" s="6">
        <f t="shared" si="9"/>
        <v>15225.867374479782</v>
      </c>
      <c r="E279" s="4">
        <f t="shared" si="10"/>
        <v>8.7223036505008015E-3</v>
      </c>
      <c r="F279" s="4">
        <f t="shared" si="11"/>
        <v>-2.5340750834385319E-3</v>
      </c>
    </row>
    <row r="280" spans="1:6">
      <c r="A280" s="1">
        <v>41640</v>
      </c>
      <c r="B280" s="13">
        <v>14660.200999999999</v>
      </c>
      <c r="C280">
        <f>Assets!C261</f>
        <v>102.361</v>
      </c>
      <c r="D280" s="6">
        <f t="shared" si="9"/>
        <v>15475.269276892566</v>
      </c>
      <c r="E280" s="4">
        <f t="shared" si="10"/>
        <v>2.1178719428794048E-2</v>
      </c>
      <c r="F280" s="4">
        <f t="shared" si="11"/>
        <v>4.7066044749389323E-2</v>
      </c>
    </row>
    <row r="281" spans="1:6">
      <c r="A281" s="1">
        <v>41730</v>
      </c>
      <c r="B281" s="13">
        <v>14892.499</v>
      </c>
      <c r="C281">
        <f>Assets!C262</f>
        <v>102.867</v>
      </c>
      <c r="D281" s="6">
        <f t="shared" si="9"/>
        <v>15643.153800033053</v>
      </c>
      <c r="E281" s="4">
        <f t="shared" si="10"/>
        <v>1.5845485338161509E-2</v>
      </c>
      <c r="F281" s="4">
        <f t="shared" si="11"/>
        <v>5.3591873040632072E-2</v>
      </c>
    </row>
    <row r="282" spans="1:6">
      <c r="A282" s="1">
        <v>41821</v>
      </c>
      <c r="B282" s="13">
        <v>15114.393</v>
      </c>
      <c r="C282">
        <f>Assets!C263</f>
        <v>103.176</v>
      </c>
      <c r="D282" s="6">
        <f t="shared" si="9"/>
        <v>15828.68489218423</v>
      </c>
      <c r="E282" s="4">
        <f t="shared" si="10"/>
        <v>1.4899715621938281E-2</v>
      </c>
      <c r="F282" s="4">
        <f t="shared" si="11"/>
        <v>6.1999139967481749E-2</v>
      </c>
    </row>
    <row r="283" spans="1:6">
      <c r="A283" s="1">
        <v>41913</v>
      </c>
      <c r="B283" s="13">
        <v>15300.232</v>
      </c>
      <c r="C283">
        <f>Assets!C264</f>
        <v>103.069</v>
      </c>
      <c r="D283" s="6">
        <f t="shared" si="9"/>
        <v>16039.940894585183</v>
      </c>
      <c r="E283" s="4">
        <f t="shared" si="10"/>
        <v>1.2295498734219756E-2</v>
      </c>
      <c r="F283" s="4">
        <f t="shared" si="11"/>
        <v>6.5761057486419E-2</v>
      </c>
    </row>
    <row r="284" spans="1:6">
      <c r="A284" s="1">
        <v>42005</v>
      </c>
      <c r="B284" s="13">
        <v>15471.296</v>
      </c>
      <c r="C284">
        <f>Assets!C265</f>
        <v>102.608</v>
      </c>
      <c r="D284" s="6">
        <f t="shared" si="9"/>
        <v>16292.145596756589</v>
      </c>
      <c r="E284" s="4">
        <f t="shared" si="10"/>
        <v>1.1180484060633872E-2</v>
      </c>
      <c r="F284" s="4">
        <f t="shared" si="11"/>
        <v>5.5326321924235637E-2</v>
      </c>
    </row>
    <row r="285" spans="1:6">
      <c r="A285" s="1">
        <v>42095</v>
      </c>
      <c r="B285" s="13">
        <v>15681.736999999999</v>
      </c>
      <c r="C285">
        <f>Assets!C266</f>
        <v>103.108</v>
      </c>
      <c r="D285" s="6">
        <f t="shared" si="9"/>
        <v>16433.671939364551</v>
      </c>
      <c r="E285" s="4">
        <f t="shared" si="10"/>
        <v>1.3602027910266786E-2</v>
      </c>
      <c r="F285" s="4">
        <f t="shared" si="11"/>
        <v>5.2995672519434073E-2</v>
      </c>
    </row>
    <row r="286" spans="1:6">
      <c r="A286" s="1">
        <v>42186</v>
      </c>
      <c r="B286" s="13">
        <v>15842.941000000001</v>
      </c>
      <c r="C286">
        <f>Assets!C267</f>
        <v>103.417</v>
      </c>
      <c r="D286" s="6">
        <f t="shared" si="9"/>
        <v>16552.998645599851</v>
      </c>
      <c r="E286" s="4">
        <f t="shared" si="10"/>
        <v>1.0279728578537031E-2</v>
      </c>
      <c r="F286" s="4">
        <f t="shared" si="11"/>
        <v>4.820226654156741E-2</v>
      </c>
    </row>
    <row r="287" spans="1:6">
      <c r="A287" s="1">
        <v>42278</v>
      </c>
      <c r="B287" s="13">
        <v>15882.12</v>
      </c>
      <c r="C287">
        <f>Assets!C268</f>
        <v>103.37</v>
      </c>
      <c r="D287" s="6">
        <f t="shared" si="9"/>
        <v>16601.478477701465</v>
      </c>
      <c r="E287" s="4">
        <f t="shared" si="10"/>
        <v>2.4729625642107792E-3</v>
      </c>
      <c r="F287" s="4">
        <f t="shared" si="11"/>
        <v>3.8031318740787773E-2</v>
      </c>
    </row>
    <row r="288" spans="1:6">
      <c r="A288" s="1">
        <v>42370</v>
      </c>
      <c r="B288" s="13">
        <v>15946.541999999999</v>
      </c>
      <c r="C288">
        <f>Assets!C269</f>
        <v>103.428</v>
      </c>
      <c r="D288" s="6">
        <f t="shared" ref="D288:D297" si="12">B288/C288*$C$297</f>
        <v>16659.470899408283</v>
      </c>
      <c r="E288" s="4">
        <f t="shared" si="10"/>
        <v>4.0562594918057953E-3</v>
      </c>
      <c r="F288" s="4">
        <f t="shared" si="11"/>
        <v>3.0717917878372903E-2</v>
      </c>
    </row>
    <row r="289" spans="1:6">
      <c r="A289" s="1">
        <v>42461</v>
      </c>
      <c r="B289" s="13">
        <v>16031.618</v>
      </c>
      <c r="C289">
        <f>Assets!C270</f>
        <v>104.036</v>
      </c>
      <c r="D289" s="6">
        <f t="shared" si="12"/>
        <v>16650.470876773426</v>
      </c>
      <c r="E289" s="4">
        <f t="shared" ref="E289:E297" si="13">(B289-B288)/B288</f>
        <v>5.3350751529705268E-3</v>
      </c>
      <c r="F289" s="4">
        <f t="shared" si="11"/>
        <v>2.2311367675659988E-2</v>
      </c>
    </row>
    <row r="290" spans="1:6">
      <c r="A290" s="1">
        <v>42552</v>
      </c>
      <c r="B290" s="13">
        <v>16170.637000000001</v>
      </c>
      <c r="C290">
        <f>Assets!C271</f>
        <v>104.485</v>
      </c>
      <c r="D290" s="6">
        <f t="shared" si="12"/>
        <v>16722.684300368477</v>
      </c>
      <c r="E290" s="4">
        <f t="shared" si="13"/>
        <v>8.6715514304295561E-3</v>
      </c>
      <c r="F290" s="4">
        <f t="shared" si="11"/>
        <v>2.068403839918358E-2</v>
      </c>
    </row>
    <row r="291" spans="1:6">
      <c r="A291" s="1">
        <v>42644</v>
      </c>
      <c r="B291" s="13">
        <v>16351.764999999999</v>
      </c>
      <c r="C291">
        <f>Assets!C272</f>
        <v>104.989</v>
      </c>
      <c r="D291" s="6">
        <f t="shared" si="12"/>
        <v>16828.819321833718</v>
      </c>
      <c r="E291" s="4">
        <f t="shared" si="13"/>
        <v>1.1201042976847405E-2</v>
      </c>
      <c r="F291" s="4">
        <f t="shared" si="11"/>
        <v>2.9570674443965831E-2</v>
      </c>
    </row>
    <row r="292" spans="1:6">
      <c r="A292" s="1">
        <v>42736</v>
      </c>
      <c r="B292" s="13">
        <v>16604.423999999999</v>
      </c>
      <c r="C292">
        <f>Assets!C273</f>
        <v>105.52800000000001</v>
      </c>
      <c r="D292" s="6">
        <f t="shared" si="12"/>
        <v>17001.565670229698</v>
      </c>
      <c r="E292" s="4">
        <f t="shared" si="13"/>
        <v>1.5451481843091535E-2</v>
      </c>
      <c r="F292" s="4">
        <f t="shared" ref="F292:F297" si="14">(B292-B288)/B288</f>
        <v>4.125546466437674E-2</v>
      </c>
    </row>
    <row r="293" spans="1:6">
      <c r="A293" s="1">
        <v>42826</v>
      </c>
      <c r="B293" s="13">
        <v>16721.171999999999</v>
      </c>
      <c r="C293">
        <f>Assets!C274</f>
        <v>105.735</v>
      </c>
      <c r="D293" s="6">
        <f t="shared" si="12"/>
        <v>17087.587619463753</v>
      </c>
      <c r="E293" s="4">
        <f t="shared" si="13"/>
        <v>7.0311382075041928E-3</v>
      </c>
      <c r="F293" s="4">
        <f t="shared" si="14"/>
        <v>4.3012127659229293E-2</v>
      </c>
    </row>
    <row r="294" spans="1:6">
      <c r="A294" s="1">
        <v>42917</v>
      </c>
      <c r="B294" s="13">
        <v>16895.096000000001</v>
      </c>
      <c r="C294">
        <f>Assets!C275</f>
        <v>106.15600000000001</v>
      </c>
      <c r="D294" s="6">
        <f t="shared" si="12"/>
        <v>17196.850983382948</v>
      </c>
      <c r="E294" s="4">
        <f t="shared" si="13"/>
        <v>1.0401424015015379E-2</v>
      </c>
      <c r="F294" s="4">
        <f t="shared" si="14"/>
        <v>4.4800894361799147E-2</v>
      </c>
    </row>
    <row r="295" spans="1:6">
      <c r="A295" s="1">
        <v>43009</v>
      </c>
      <c r="B295" s="13">
        <v>17103.057000000001</v>
      </c>
      <c r="C295">
        <f>Assets!C276</f>
        <v>106.873</v>
      </c>
      <c r="D295" s="6">
        <f t="shared" si="12"/>
        <v>17291.734254339262</v>
      </c>
      <c r="E295" s="4">
        <f t="shared" si="13"/>
        <v>1.2308956397761771E-2</v>
      </c>
      <c r="F295" s="4">
        <f t="shared" si="14"/>
        <v>4.5945621160773858E-2</v>
      </c>
    </row>
    <row r="296" spans="1:6">
      <c r="A296" s="1">
        <v>43101</v>
      </c>
      <c r="B296" s="13">
        <v>17319.159</v>
      </c>
      <c r="C296">
        <f>Assets!C277</f>
        <v>107.524</v>
      </c>
      <c r="D296" s="6">
        <f t="shared" si="12"/>
        <v>17404.205277593839</v>
      </c>
      <c r="E296" s="4">
        <f t="shared" si="13"/>
        <v>1.2635285025361194E-2</v>
      </c>
      <c r="F296" s="4">
        <f t="shared" si="14"/>
        <v>4.3044853588417198E-2</v>
      </c>
    </row>
    <row r="297" spans="1:6">
      <c r="A297" s="1">
        <v>43191</v>
      </c>
      <c r="B297" s="13">
        <v>17499.825000000001</v>
      </c>
      <c r="C297">
        <f>Assets!C278</f>
        <v>108.05200000000001</v>
      </c>
      <c r="D297" s="6">
        <f t="shared" si="12"/>
        <v>17499.825000000001</v>
      </c>
      <c r="E297" s="4">
        <f t="shared" si="13"/>
        <v>1.0431568876987681E-2</v>
      </c>
      <c r="F297" s="4">
        <f t="shared" si="14"/>
        <v>4.6566891363835149E-2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AC278"/>
  <sheetViews>
    <sheetView tabSelected="1" topLeftCell="P219" workbookViewId="0">
      <selection activeCell="AE258" sqref="AE258"/>
    </sheetView>
  </sheetViews>
  <sheetFormatPr baseColWidth="10" defaultRowHeight="12" x14ac:dyDescent="0"/>
  <cols>
    <col min="3" max="3" width="25.5" customWidth="1"/>
    <col min="4" max="12" width="16.5" bestFit="1" customWidth="1"/>
  </cols>
  <sheetData>
    <row r="4" spans="3:15">
      <c r="D4" s="18" t="s">
        <v>56</v>
      </c>
      <c r="E4" s="18"/>
      <c r="F4" s="18"/>
      <c r="G4" s="18"/>
      <c r="H4" s="18"/>
      <c r="I4" s="18"/>
      <c r="J4" s="18"/>
      <c r="K4" s="18"/>
      <c r="L4" s="18"/>
      <c r="O4">
        <f>278-44</f>
        <v>234</v>
      </c>
    </row>
    <row r="5" spans="3:15">
      <c r="C5" s="10" t="s">
        <v>40</v>
      </c>
      <c r="D5">
        <v>-4</v>
      </c>
      <c r="E5">
        <v>-3</v>
      </c>
      <c r="F5">
        <v>-2</v>
      </c>
      <c r="G5">
        <v>-1</v>
      </c>
      <c r="H5">
        <v>0</v>
      </c>
      <c r="I5">
        <v>1</v>
      </c>
      <c r="J5">
        <v>2</v>
      </c>
      <c r="K5">
        <v>3</v>
      </c>
      <c r="L5">
        <v>4</v>
      </c>
    </row>
    <row r="6" spans="3:15">
      <c r="C6" t="s">
        <v>52</v>
      </c>
      <c r="D6" s="11">
        <f>CORREL($E$49:$E$278,$F$45:$F$274)</f>
        <v>2.8549774042281206E-2</v>
      </c>
      <c r="E6" s="11">
        <f>CORREL($E$48:$E$278,$F$45:$F$275)</f>
        <v>9.7494132857890992E-2</v>
      </c>
      <c r="F6" s="11">
        <f>CORREL($E$47:$E$278,$F$45:$F$276)</f>
        <v>0.1877842336264112</v>
      </c>
      <c r="G6" s="11">
        <f>CORREL($E$46:$E$278,$F$45:$F$277)</f>
        <v>0.27663675830483375</v>
      </c>
      <c r="H6" s="11">
        <f>CORREL($E$45:$E$278,$F$45:$F$278)</f>
        <v>0.34580510875771281</v>
      </c>
      <c r="I6" s="11">
        <f>CORREL($E$45:$E$277,$F$46:$F$278)</f>
        <v>0.3631730975665296</v>
      </c>
      <c r="J6" s="11">
        <f>CORREL($E$45:$E$276,$F$47:$F$278)</f>
        <v>0.27577526144935938</v>
      </c>
      <c r="K6" s="11">
        <f>CORREL($E$45:$E$275,$F$48:$F$278)</f>
        <v>0.17137044696173728</v>
      </c>
      <c r="L6" s="11">
        <f>CORREL($E$45:$E$274,$F$49:$F$278)</f>
        <v>9.0347175363901452E-2</v>
      </c>
      <c r="O6">
        <f>278-48</f>
        <v>230</v>
      </c>
    </row>
    <row r="7" spans="3:15">
      <c r="C7" t="s">
        <v>53</v>
      </c>
      <c r="D7" s="11">
        <f>CORREL($E$49:$E$278,$G$45:$G$274)</f>
        <v>-7.6122167008546501E-3</v>
      </c>
      <c r="E7" s="11">
        <f>CORREL($E$48:$E$278,$G$45:$G$275)</f>
        <v>4.427536491269924E-2</v>
      </c>
      <c r="F7" s="11">
        <f>CORREL($E$47:$E$278,$G$45:$G$276)</f>
        <v>0.10940725266093687</v>
      </c>
      <c r="G7" s="11">
        <f>CORREL($E$46:$E$278,$G$45:$G$277)</f>
        <v>0.19384039496428604</v>
      </c>
      <c r="H7" s="11">
        <f>CORREL($E$45:$E$278,$G$45:$G$278)</f>
        <v>0.29868166339282304</v>
      </c>
      <c r="I7" s="11">
        <f>CORREL($E$45:$E$277,$G$46:$G$278)</f>
        <v>0.38621162009937837</v>
      </c>
      <c r="J7" s="11">
        <f>CORREL($E$45:$E$276,$G$47:$G$278)</f>
        <v>0.41516256153259967</v>
      </c>
      <c r="K7" s="11">
        <f>CORREL($E$45:$E$275,$G$48:$G$278)</f>
        <v>0.38120258056905226</v>
      </c>
      <c r="L7" s="11">
        <f>CORREL($E$45:$E$274,$G$49:$G$278)</f>
        <v>0.29739635372564305</v>
      </c>
    </row>
    <row r="9" spans="3:15">
      <c r="C9" s="10" t="s">
        <v>40</v>
      </c>
      <c r="D9">
        <v>-4</v>
      </c>
      <c r="E9">
        <v>-3</v>
      </c>
      <c r="F9">
        <v>-2</v>
      </c>
      <c r="G9">
        <v>-1</v>
      </c>
      <c r="H9">
        <v>0</v>
      </c>
      <c r="I9">
        <v>1</v>
      </c>
      <c r="J9">
        <v>2</v>
      </c>
      <c r="K9">
        <v>3</v>
      </c>
      <c r="L9">
        <v>4</v>
      </c>
    </row>
    <row r="10" spans="3:15">
      <c r="C10" s="17" t="s">
        <v>66</v>
      </c>
      <c r="D10" s="11">
        <f>CORREL($E$49:$E$278,$O$45:$O$274)</f>
        <v>1.6321199503587559E-2</v>
      </c>
      <c r="E10" s="11">
        <f>CORREL($E$48:$E$278,$O$45:$O$275)</f>
        <v>7.9836182515958046E-2</v>
      </c>
      <c r="F10" s="11">
        <f>CORREL($E$47:$E$278,$O$45:$O$276)</f>
        <v>0.17157543630352406</v>
      </c>
      <c r="G10" s="11">
        <f>CORREL($E$46:$E$278,$O$45:$O$277)</f>
        <v>0.23612478754739788</v>
      </c>
      <c r="H10" s="11">
        <f>CORREL($E$45:$E$278,$O$45:$O$278)</f>
        <v>0.29714271626382083</v>
      </c>
      <c r="I10" s="11">
        <f>CORREL($E$45:$E$277,$O$46:$O$278)</f>
        <v>0.30492287407706326</v>
      </c>
      <c r="J10" s="11">
        <f>CORREL($E$45:$E$276,$O$47:$O$278)</f>
        <v>0.21388063482596273</v>
      </c>
      <c r="K10" s="11">
        <f>CORREL($E$45:$E$275,$O$48:$O$278)</f>
        <v>0.13619179050436794</v>
      </c>
      <c r="L10" s="11">
        <f>CORREL($E$45:$E$274,$O$49:$O$278)</f>
        <v>7.791019768892618E-2</v>
      </c>
    </row>
    <row r="11" spans="3:15">
      <c r="C11" t="s">
        <v>67</v>
      </c>
      <c r="D11" s="11">
        <f>CORREL($E$49:$E$278,$N$45:$N$274)</f>
        <v>-1.520525090560634E-2</v>
      </c>
      <c r="E11" s="11">
        <f>CORREL($E$48:$E$278,$N$45:$N$275)</f>
        <v>3.2737759507637881E-2</v>
      </c>
      <c r="F11" s="11">
        <f>CORREL($E$47:$E$278,$N$45:$N$276)</f>
        <v>9.7763672691633829E-2</v>
      </c>
      <c r="G11" s="11">
        <f>CORREL($E$46:$E$278,$N$45:$N$277)</f>
        <v>0.17405046858303283</v>
      </c>
      <c r="H11" s="11">
        <f>CORREL($E$45:$E$278,$N$45:$N$278)</f>
        <v>0.27089287410674912</v>
      </c>
      <c r="I11" s="11">
        <f>CORREL($E$45:$E$277,$N$46:$N$278)</f>
        <v>0.34832870680935296</v>
      </c>
      <c r="J11" s="11">
        <f>CORREL($E$45:$E$276,$N$47:$N$278)</f>
        <v>0.36263162993336256</v>
      </c>
      <c r="K11" s="11">
        <f>CORREL($E$45:$E$275,$N$48:$N$278)</f>
        <v>0.32863001651817086</v>
      </c>
      <c r="L11" s="11">
        <f>CORREL($E$45:$E$274,$N$49:$N$278)</f>
        <v>0.25319296257424473</v>
      </c>
    </row>
    <row r="13" spans="3:15">
      <c r="D13" s="18" t="s">
        <v>56</v>
      </c>
      <c r="E13" s="18"/>
      <c r="F13" s="18"/>
      <c r="G13" s="18"/>
      <c r="H13" s="18"/>
      <c r="I13" s="18"/>
      <c r="J13" s="18"/>
      <c r="K13" s="18"/>
      <c r="L13" s="18"/>
    </row>
    <row r="14" spans="3:15">
      <c r="C14" s="10" t="s">
        <v>40</v>
      </c>
      <c r="D14">
        <v>-4</v>
      </c>
      <c r="E14">
        <v>-3</v>
      </c>
      <c r="F14">
        <v>-2</v>
      </c>
      <c r="G14">
        <v>-1</v>
      </c>
      <c r="H14">
        <v>0</v>
      </c>
      <c r="I14">
        <v>1</v>
      </c>
      <c r="J14">
        <v>2</v>
      </c>
      <c r="K14">
        <v>3</v>
      </c>
      <c r="L14">
        <v>4</v>
      </c>
    </row>
    <row r="15" spans="3:15">
      <c r="C15" s="17" t="s">
        <v>59</v>
      </c>
      <c r="D15" s="11">
        <f>CORREL($E$49:$E$278,$M$45:$M$274)</f>
        <v>3.2662398576311702E-2</v>
      </c>
      <c r="E15" s="11">
        <f>CORREL($E$48:$E$278,$M$45:$M$275)</f>
        <v>9.5039555198087627E-2</v>
      </c>
      <c r="F15" s="11">
        <f>CORREL($E$47:$E$278,$M$45:$M$276)</f>
        <v>0.15721819183462257</v>
      </c>
      <c r="G15" s="11">
        <f>CORREL($E$46:$E$278,$M$45:$M$277)</f>
        <v>0.2841415192051831</v>
      </c>
      <c r="H15" s="11">
        <f>CORREL($E$45:$E$278,$M$45:$M$278)</f>
        <v>0.35899407016473073</v>
      </c>
      <c r="I15" s="11">
        <f>CORREL($E$45:$E$277,$M$46:$M$278)</f>
        <v>0.39948771232024377</v>
      </c>
      <c r="J15" s="11">
        <f>CORREL($E$45:$E$276,$M$47:$M$278)</f>
        <v>0.34457278967433602</v>
      </c>
      <c r="K15" s="11">
        <f>CORREL($E$45:$E$275,$M$48:$M$278)</f>
        <v>0.20296896554547292</v>
      </c>
      <c r="L15" s="11">
        <f>CORREL($E$45:$E$274,$M$49:$M$278)</f>
        <v>9.4726299114140017E-2</v>
      </c>
    </row>
    <row r="16" spans="3:15">
      <c r="C16" t="s">
        <v>60</v>
      </c>
      <c r="D16" s="11">
        <f>CORREL($E$49:$E$278,$L$45:$L$274)</f>
        <v>1.7479885760774947E-2</v>
      </c>
      <c r="E16" s="11">
        <f>CORREL($E$48:$E$278,$L$45:$L$275)</f>
        <v>5.6227672007891749E-2</v>
      </c>
      <c r="F16" s="11">
        <f>CORREL($E$47:$E$278,$L$45:$L$276)</f>
        <v>0.11527274047669467</v>
      </c>
      <c r="G16" s="11">
        <f>CORREL($E$46:$E$278,$L$45:$L$277)</f>
        <v>0.22024143434460794</v>
      </c>
      <c r="H16" s="11">
        <f>CORREL($E$45:$E$278,$L$45:$L$278)</f>
        <v>0.33013685595563508</v>
      </c>
      <c r="I16" s="11">
        <f>CORREL($E$45:$E$277,$L$46:$L$278)</f>
        <v>0.43207539691334429</v>
      </c>
      <c r="J16" s="11">
        <f>CORREL($E$45:$E$276,$L$47:$L$278)</f>
        <v>0.45822459434208912</v>
      </c>
      <c r="K16" s="11">
        <f>CORREL($E$45:$E$275,$L$48:$L$278)</f>
        <v>0.39290239155061252</v>
      </c>
      <c r="L16" s="11">
        <f>CORREL($E$45:$E$274,$L$49:$L$278)</f>
        <v>0.26641362687843279</v>
      </c>
    </row>
    <row r="18" spans="3:18">
      <c r="C18" s="10" t="s">
        <v>69</v>
      </c>
      <c r="D18">
        <v>-4</v>
      </c>
      <c r="E18">
        <v>-3</v>
      </c>
      <c r="F18">
        <v>-2</v>
      </c>
      <c r="G18">
        <v>-1</v>
      </c>
      <c r="H18">
        <v>0</v>
      </c>
      <c r="I18">
        <v>1</v>
      </c>
      <c r="J18">
        <v>2</v>
      </c>
      <c r="K18">
        <v>3</v>
      </c>
      <c r="L18">
        <v>4</v>
      </c>
    </row>
    <row r="19" spans="3:18">
      <c r="C19" s="17" t="s">
        <v>59</v>
      </c>
      <c r="D19" s="11">
        <f>CORREL($N$49:$N$278,$L$45:$L$274)</f>
        <v>0.35936276910470688</v>
      </c>
      <c r="E19" s="11">
        <f>CORREL($N$48:$N$278,$L$45:$L$275)</f>
        <v>0.45961944459324056</v>
      </c>
      <c r="F19" s="11">
        <f>CORREL($N$47:$N$278,$L$45:$L$276)</f>
        <v>0.57652697796763852</v>
      </c>
      <c r="G19" s="11">
        <f>CORREL($N$46:$N$278,$L$45:$L$277)</f>
        <v>0.69050435365675888</v>
      </c>
      <c r="H19" s="11">
        <f>CORREL($N$45:$N$278,$L$45:$L$278)</f>
        <v>0.73779064157353003</v>
      </c>
      <c r="I19" s="11">
        <f>CORREL($N$45:$N$277,$L$46:$L$278)</f>
        <v>0.6862516824869801</v>
      </c>
      <c r="J19" s="11">
        <f>CORREL($N$45:$N$276,$L$47:$L$278)</f>
        <v>0.57234445507448273</v>
      </c>
      <c r="K19" s="11">
        <f>CORREL($N$45:$N$275,$L$48:$L$278)</f>
        <v>0.40958279337474601</v>
      </c>
      <c r="L19" s="11">
        <f>CORREL($N$45:$N$274,$L$49:$L$278)</f>
        <v>0.28154790256204654</v>
      </c>
    </row>
    <row r="20" spans="3:18">
      <c r="C20" t="s">
        <v>60</v>
      </c>
      <c r="D20" s="11">
        <f>CORREL($L$49:$L$278,$N$45:$N$274)</f>
        <v>0.28154790256204654</v>
      </c>
      <c r="E20" s="11">
        <f>CORREL($L$48:$L$278,$N$45:$N$275)</f>
        <v>0.40958279337474601</v>
      </c>
      <c r="F20" s="11">
        <f>CORREL($L$47:$L$278,$N$45:$N$276)</f>
        <v>0.57234445507448273</v>
      </c>
      <c r="G20" s="11">
        <f>CORREL($L$46:$L$278,$N$45:$N$277)</f>
        <v>0.6862516824869801</v>
      </c>
      <c r="H20" s="11">
        <f>CORREL($L$45:$L$278,$N$45:$N$278)</f>
        <v>0.73779064157353003</v>
      </c>
      <c r="I20" s="11">
        <f>CORREL($L$45:$L$277,$N$46:$N$278)</f>
        <v>0.69050435365675888</v>
      </c>
      <c r="J20" s="11">
        <f>CORREL($L$45:$L$276,$N$47:$N$278)</f>
        <v>0.57652697796763852</v>
      </c>
      <c r="K20" s="11">
        <f>CORREL($L$45:$L$275,$N$48:$N$278)</f>
        <v>0.45961944459324056</v>
      </c>
      <c r="L20" s="11">
        <f>CORREL($L$45:$L$274,$N$49:$N$278)</f>
        <v>0.35936276910470688</v>
      </c>
    </row>
    <row r="24" spans="3:18">
      <c r="C24" s="10" t="s">
        <v>40</v>
      </c>
      <c r="D24">
        <v>-4</v>
      </c>
      <c r="E24">
        <v>-3</v>
      </c>
      <c r="F24">
        <v>-2</v>
      </c>
      <c r="G24">
        <v>-1</v>
      </c>
      <c r="H24">
        <v>0</v>
      </c>
      <c r="I24">
        <v>1</v>
      </c>
      <c r="J24">
        <v>2</v>
      </c>
      <c r="K24">
        <v>3</v>
      </c>
      <c r="L24">
        <v>4</v>
      </c>
    </row>
    <row r="25" spans="3:18">
      <c r="C25" t="s">
        <v>54</v>
      </c>
      <c r="D25" s="11">
        <f>CORREL($E$49:$E$278,$H$45:$H$274)</f>
        <v>6.5439802701579225E-3</v>
      </c>
      <c r="E25" s="11">
        <f>CORREL($E$48:$E$278,$H$45:$H$275)</f>
        <v>6.6971573792536945E-2</v>
      </c>
      <c r="F25" s="11">
        <f>CORREL($E$47:$E$278,$H$45:$H$276)</f>
        <v>0.14351743362208544</v>
      </c>
      <c r="G25" s="11">
        <f>CORREL($E$46:$E$278,$H$45:$H$277)</f>
        <v>0.22212103280478365</v>
      </c>
      <c r="H25" s="11">
        <f>CORREL($E$45:$E$278,$H$45:$H$278)</f>
        <v>0.27436733210865794</v>
      </c>
      <c r="I25" s="11">
        <f>CORREL($E$45:$E$277,$H$46:$H$278)</f>
        <v>0.29241531675078919</v>
      </c>
      <c r="J25" s="11">
        <f>CORREL($E$45:$E$276,$H$47:$H$278)</f>
        <v>0.2220449956669282</v>
      </c>
      <c r="K25" s="11">
        <f>CORREL($E$45:$E$275,$H$48:$H$278)</f>
        <v>0.13410201234823682</v>
      </c>
      <c r="L25" s="11">
        <f>CORREL($E$45:$E$274,$H$49:$H$278)</f>
        <v>4.8513353247030072E-2</v>
      </c>
    </row>
    <row r="26" spans="3:18">
      <c r="C26" t="s">
        <v>55</v>
      </c>
      <c r="D26" s="11">
        <f>CORREL($E$49:$E$278,$I$45:$I$274)</f>
        <v>-3.3440958527088921E-2</v>
      </c>
      <c r="E26" s="11">
        <f>CORREL($E$48:$E$278,$I$45:$I$275)</f>
        <v>7.7860060914609498E-3</v>
      </c>
      <c r="F26" s="11">
        <f>CORREL($E$47:$E$278,$I$45:$I$276)</f>
        <v>6.4478236638862568E-2</v>
      </c>
      <c r="G26" s="11">
        <f>CORREL($E$46:$E$278,$I$45:$I$277)</f>
        <v>0.14506915068813009</v>
      </c>
      <c r="H26" s="11">
        <f>CORREL($E$45:$E$278,$I$45:$I$278)</f>
        <v>0.23291898284597659</v>
      </c>
      <c r="I26" s="11">
        <f>CORREL($E$45:$E$277,$I$46:$I$278)</f>
        <v>0.30675543360196639</v>
      </c>
      <c r="J26" s="11">
        <f>CORREL($E$45:$E$276,$I$47:$I$278)</f>
        <v>0.33200382900209652</v>
      </c>
      <c r="K26" s="11">
        <f>CORREL($E$45:$E$275,$I$48:$I$278)</f>
        <v>0.30280249544820725</v>
      </c>
      <c r="L26" s="11">
        <f>CORREL($E$45:$E$274,$I$49:$I$278)</f>
        <v>0.22830226513735091</v>
      </c>
      <c r="M26" s="11"/>
      <c r="N26" s="11"/>
      <c r="O26" s="11"/>
      <c r="P26" s="11"/>
      <c r="Q26" s="11"/>
      <c r="R26" s="11"/>
    </row>
    <row r="27" spans="3:18">
      <c r="D27" s="11"/>
      <c r="E27" s="11"/>
      <c r="F27" s="11"/>
      <c r="G27" s="11"/>
      <c r="H27" s="12"/>
      <c r="I27" s="11"/>
      <c r="J27" s="11"/>
      <c r="K27" s="11"/>
      <c r="L27" s="11"/>
      <c r="M27" s="11"/>
      <c r="N27" s="11"/>
      <c r="O27" s="11"/>
      <c r="P27" s="11"/>
      <c r="Q27" s="11"/>
      <c r="R27" s="11"/>
    </row>
    <row r="28" spans="3:18">
      <c r="D28" s="18" t="s">
        <v>56</v>
      </c>
      <c r="E28" s="18"/>
      <c r="F28" s="18"/>
      <c r="G28" s="18"/>
      <c r="H28" s="18"/>
      <c r="I28" s="18"/>
      <c r="J28" s="18"/>
      <c r="K28" s="18"/>
      <c r="L28" s="18"/>
    </row>
    <row r="29" spans="3:18">
      <c r="C29" s="20" t="s">
        <v>51</v>
      </c>
      <c r="D29" s="14">
        <v>-4</v>
      </c>
      <c r="E29" s="14">
        <v>-3</v>
      </c>
      <c r="F29" s="14">
        <v>-2</v>
      </c>
      <c r="G29" s="14">
        <v>-1</v>
      </c>
      <c r="H29" s="15">
        <v>0</v>
      </c>
      <c r="I29" s="14">
        <v>1</v>
      </c>
      <c r="J29" s="14">
        <v>2</v>
      </c>
      <c r="K29" s="14">
        <v>3</v>
      </c>
      <c r="L29" s="14">
        <v>4</v>
      </c>
    </row>
    <row r="30" spans="3:18">
      <c r="C30" t="s">
        <v>52</v>
      </c>
      <c r="D30" s="11">
        <f>CORREL($K$49:$K$278,$F$45:$F$274)</f>
        <v>0.5805577074199656</v>
      </c>
      <c r="E30" s="11">
        <f>CORREL($K$48:$K$278,$F$45:$F$275)</f>
        <v>0.68244073864586441</v>
      </c>
      <c r="F30" s="11">
        <f>CORREL($K$47:$K$278,$F$45:$F$276)</f>
        <v>0.69539808679711568</v>
      </c>
      <c r="G30" s="11">
        <f>CORREL($K$46:$K$278,$F$45:$F$277)</f>
        <v>0.65280659116978812</v>
      </c>
      <c r="H30" s="11">
        <f>CORREL($K$45:$K$278,$F$45:$F$278)</f>
        <v>0.56718169017358222</v>
      </c>
      <c r="I30" s="11">
        <f>CORREL($K$45:$K$277,$F$46:$F$278)</f>
        <v>0.4301115283696183</v>
      </c>
      <c r="J30" s="11">
        <f>CORREL($K$45:$K$276,$F$47:$F$278)</f>
        <v>0.33104228870341013</v>
      </c>
      <c r="K30" s="11">
        <f>CORREL($K$45:$K$275,$F$48:$F$278)</f>
        <v>0.285432685595925</v>
      </c>
      <c r="L30" s="11">
        <f>CORREL($K$45:$K$274,$F$49:$F$278)</f>
        <v>0.27200295708301969</v>
      </c>
    </row>
    <row r="31" spans="3:18">
      <c r="C31" t="s">
        <v>53</v>
      </c>
      <c r="D31" s="11">
        <f>CORREL($K$49:$K$278,$G$45:$G$274)</f>
        <v>0.64703531080846521</v>
      </c>
      <c r="E31" s="11">
        <f>CORREL($K$48:$K$278,$G$45:$G$275)</f>
        <v>0.74463488018392787</v>
      </c>
      <c r="F31" s="11">
        <f>CORREL($K$47:$K$278,$G$45:$G$276)</f>
        <v>0.82625639448655419</v>
      </c>
      <c r="G31" s="11">
        <f>CORREL($K$46:$K$278,$G$45:$G$277)</f>
        <v>0.87383386077556824</v>
      </c>
      <c r="H31" s="11">
        <f>CORREL($K$45:$K$278,$G$45:$G$278)</f>
        <v>0.86920356834069423</v>
      </c>
      <c r="I31" s="11">
        <f>CORREL($K$45:$K$277,$G$46:$G$278)</f>
        <v>0.78590968401796835</v>
      </c>
      <c r="J31" s="11">
        <f>CORREL($K$45:$K$276,$G$47:$G$278)</f>
        <v>0.66525291018476784</v>
      </c>
      <c r="K31" s="11">
        <f>CORREL($K$45:$K$275,$G$48:$G$278)</f>
        <v>0.54346731236190704</v>
      </c>
      <c r="L31" s="11">
        <f>CORREL($K$45:$K$274,$G$49:$G$278)</f>
        <v>0.44501878571343551</v>
      </c>
    </row>
    <row r="33" spans="3:15">
      <c r="C33" s="20" t="s">
        <v>40</v>
      </c>
      <c r="D33" s="14">
        <v>-4</v>
      </c>
      <c r="E33" s="14">
        <v>-3</v>
      </c>
      <c r="F33" s="14">
        <v>-2</v>
      </c>
      <c r="G33" s="14">
        <v>-1</v>
      </c>
      <c r="H33" s="15">
        <v>0</v>
      </c>
      <c r="I33" s="14">
        <v>1</v>
      </c>
      <c r="J33" s="14">
        <v>2</v>
      </c>
      <c r="K33" s="14">
        <v>3</v>
      </c>
      <c r="L33" s="14">
        <v>4</v>
      </c>
    </row>
    <row r="34" spans="3:15">
      <c r="C34" t="s">
        <v>72</v>
      </c>
      <c r="D34" s="21">
        <f>CORREL($E$49:$E$278,$J$45:$J$274)</f>
        <v>-8.6806314662479483E-2</v>
      </c>
      <c r="E34" s="21">
        <f>CORREL($E$48:$E$278,$J$45:$J$275)</f>
        <v>-3.1145317476192723E-2</v>
      </c>
      <c r="F34" s="21">
        <f>CORREL($E$47:$E$278,$J$45:$J$276)</f>
        <v>4.7581029102250268E-2</v>
      </c>
      <c r="G34" s="21">
        <f>CORREL($E$46:$E$278,$J$45:$J$277)</f>
        <v>0.14051311580520162</v>
      </c>
      <c r="H34" s="21">
        <f>CORREL($E$45:$E$278,$J$45:$J$278)</f>
        <v>0.22145813964106456</v>
      </c>
      <c r="I34" s="21">
        <f>CORREL($E$45:$E$277,$J$46:$J$278)</f>
        <v>0.28978543336885459</v>
      </c>
      <c r="J34" s="21">
        <f>CORREL($E$45:$E$276,$J$47:$J$278)</f>
        <v>0.24796159011112737</v>
      </c>
      <c r="K34" s="21">
        <f>CORREL($E$45:$E$275,$J$48:$J$278)</f>
        <v>0.22777294939730661</v>
      </c>
      <c r="L34" s="21">
        <f>CORREL($E$45:$E$274,$J$49:$J$278)</f>
        <v>0.16032459214197758</v>
      </c>
    </row>
    <row r="35" spans="3:15">
      <c r="C35" t="s">
        <v>73</v>
      </c>
      <c r="D35" s="21">
        <f>CORREL($E$49:$E$278,$K$45:$K$274)</f>
        <v>-0.13134909533878164</v>
      </c>
      <c r="E35" s="21">
        <f>CORREL($E$48:$E$278,$K$45:$K$275)</f>
        <v>-0.10289414562792872</v>
      </c>
      <c r="F35" s="21">
        <f>CORREL($E$47:$E$278,$K$45:$K$276)</f>
        <v>-5.8006214983209105E-2</v>
      </c>
      <c r="G35" s="21">
        <f>CORREL($E$46:$E$278,$K$45:$K$277)</f>
        <v>2.0788632412236219E-2</v>
      </c>
      <c r="H35" s="21">
        <f>CORREL($E$45:$E$278,$K$45:$K$278)</f>
        <v>0.1200617709750655</v>
      </c>
      <c r="I35" s="21">
        <f>CORREL($E$45:$E$277,$K$46:$K$278)</f>
        <v>0.22379072519798024</v>
      </c>
      <c r="J35" s="21">
        <f>CORREL($E$45:$E$276,$K$47:$K$278)</f>
        <v>0.28894661964638296</v>
      </c>
      <c r="K35" s="21">
        <f>CORREL($E$45:$E$275,$K$48:$K$278)</f>
        <v>0.31854671762040621</v>
      </c>
      <c r="L35" s="21">
        <f>CORREL($E$45:$E$274,$K$49:$K$278)</f>
        <v>0.29981205278320072</v>
      </c>
    </row>
    <row r="39" spans="3:15">
      <c r="E39" t="s">
        <v>32</v>
      </c>
      <c r="F39" s="18" t="s">
        <v>33</v>
      </c>
      <c r="G39" s="18"/>
      <c r="H39" s="18" t="s">
        <v>45</v>
      </c>
      <c r="I39" s="18"/>
      <c r="J39" s="18" t="s">
        <v>50</v>
      </c>
      <c r="K39" s="18"/>
      <c r="L39" s="18" t="s">
        <v>61</v>
      </c>
      <c r="M39" s="18"/>
      <c r="N39" s="18" t="s">
        <v>63</v>
      </c>
      <c r="O39" s="18"/>
    </row>
    <row r="40" spans="3:15">
      <c r="E40" t="s">
        <v>38</v>
      </c>
      <c r="F40" t="s">
        <v>39</v>
      </c>
      <c r="G40" t="s">
        <v>38</v>
      </c>
      <c r="H40" t="s">
        <v>39</v>
      </c>
      <c r="I40" t="s">
        <v>38</v>
      </c>
      <c r="J40" t="s">
        <v>39</v>
      </c>
      <c r="K40" t="s">
        <v>38</v>
      </c>
      <c r="L40" t="s">
        <v>38</v>
      </c>
      <c r="M40" t="s">
        <v>39</v>
      </c>
      <c r="N40" t="s">
        <v>38</v>
      </c>
      <c r="O40" t="s">
        <v>39</v>
      </c>
    </row>
    <row r="41" spans="3:15">
      <c r="D41" s="1">
        <v>21551</v>
      </c>
      <c r="E41" s="4">
        <f>Assets!E41</f>
        <v>6.473093717397925E-2</v>
      </c>
      <c r="H41" s="4">
        <f>GDP!C60</f>
        <v>2.1569196584960568E-2</v>
      </c>
      <c r="I41" s="4">
        <f>GDP!D60</f>
        <v>9.1521581041194261E-2</v>
      </c>
      <c r="J41" s="4">
        <f>'Pers Income'!E60</f>
        <v>1.4923219994487209E-2</v>
      </c>
      <c r="K41" s="4">
        <f>'Pers Income'!F60</f>
        <v>6.1134124466039393E-2</v>
      </c>
      <c r="L41" s="4">
        <f>Investment!E61</f>
        <v>0.10943907924328632</v>
      </c>
      <c r="M41" s="4">
        <f>Investment!F61</f>
        <v>5.6435612383081965E-2</v>
      </c>
    </row>
    <row r="42" spans="3:15">
      <c r="D42" s="1">
        <v>21641</v>
      </c>
      <c r="E42" s="4">
        <f>Assets!E42</f>
        <v>6.3156762331964725E-2</v>
      </c>
      <c r="F42" s="9">
        <f>'Combined Spending'!C9</f>
        <v>2.1870603936468235E-2</v>
      </c>
      <c r="H42" s="4">
        <f>GDP!C61</f>
        <v>2.4147120490662977E-2</v>
      </c>
      <c r="I42" s="4">
        <f>GDP!D61</f>
        <v>0.10736729254329654</v>
      </c>
      <c r="J42" s="4">
        <f>'Pers Income'!E61</f>
        <v>2.1277729834001679E-2</v>
      </c>
      <c r="K42" s="4">
        <f>'Pers Income'!F61</f>
        <v>7.6631417837762658E-2</v>
      </c>
      <c r="L42" s="4">
        <f>Investment!E62</f>
        <v>0.14985418875927883</v>
      </c>
      <c r="M42" s="4">
        <f>Investment!F62</f>
        <v>3.4371739454464111E-2</v>
      </c>
    </row>
    <row r="43" spans="3:15">
      <c r="D43" s="1">
        <v>21732</v>
      </c>
      <c r="E43" s="4">
        <f>Assets!E43</f>
        <v>3.7379029508739371E-2</v>
      </c>
      <c r="F43" s="9">
        <f>'Combined Spending'!C10</f>
        <v>1.7202023767502062E-2</v>
      </c>
      <c r="H43" s="4">
        <f>GDP!C62</f>
        <v>4.5556038136200724E-3</v>
      </c>
      <c r="I43" s="4">
        <f>GDP!D62</f>
        <v>8.0670425097922951E-2</v>
      </c>
      <c r="J43" s="4">
        <f>'Pers Income'!E62</f>
        <v>5.9100861659744704E-3</v>
      </c>
      <c r="K43" s="4">
        <f>'Pers Income'!F62</f>
        <v>5.7833894823228656E-2</v>
      </c>
      <c r="L43" s="4">
        <f>Investment!E63</f>
        <v>0.12672818316379558</v>
      </c>
      <c r="M43" s="4">
        <f>Investment!F63</f>
        <v>3.1096893192691238E-2</v>
      </c>
    </row>
    <row r="44" spans="3:15">
      <c r="D44" s="1">
        <v>21824</v>
      </c>
      <c r="E44" s="4">
        <f>Assets!E44</f>
        <v>3.2497615949154804E-2</v>
      </c>
      <c r="F44" s="9">
        <f>'Combined Spending'!C11</f>
        <v>2.9993522417063349E-3</v>
      </c>
      <c r="G44" s="9"/>
      <c r="H44" s="4">
        <f>GDP!C63</f>
        <v>6.7919410933387761E-3</v>
      </c>
      <c r="I44" s="4">
        <f>GDP!D63</f>
        <v>5.8141746154077162E-2</v>
      </c>
      <c r="J44" s="4">
        <f>'Pers Income'!E63</f>
        <v>1.3900247318655717E-2</v>
      </c>
      <c r="K44" s="4">
        <f>'Pers Income'!F63</f>
        <v>5.7137410577891602E-2</v>
      </c>
      <c r="L44" s="4">
        <f>Investment!E64</f>
        <v>6.957817856610532E-2</v>
      </c>
      <c r="M44" s="4">
        <f>Investment!F64</f>
        <v>2.8509936551416792E-3</v>
      </c>
    </row>
    <row r="45" spans="3:15">
      <c r="D45" s="1">
        <v>21916</v>
      </c>
      <c r="E45" s="4">
        <f>Assets!E45</f>
        <v>3.1385711884235237E-2</v>
      </c>
      <c r="F45" s="9">
        <f>'Combined Spending'!C12</f>
        <v>1.1351461689537601E-2</v>
      </c>
      <c r="G45" s="9">
        <f>'Combined Spending'!D12</f>
        <v>5.4401173485950603E-2</v>
      </c>
      <c r="H45" s="4">
        <f>GDP!C64</f>
        <v>2.6575860764283015E-2</v>
      </c>
      <c r="I45" s="4">
        <f>GDP!D64</f>
        <v>6.3327650735798491E-2</v>
      </c>
      <c r="J45" s="4">
        <f>'Pers Income'!E64</f>
        <v>1.5313122156508666E-2</v>
      </c>
      <c r="K45" s="4">
        <f>'Pers Income'!F64</f>
        <v>5.7543530128432892E-2</v>
      </c>
      <c r="L45" s="4">
        <f>Investment!E65</f>
        <v>6.5248717505331802E-2</v>
      </c>
      <c r="M45" s="4">
        <f>Investment!F65</f>
        <v>3.0184787758856108E-2</v>
      </c>
      <c r="N45" s="4">
        <f>Consumption!G18</f>
        <v>4.7867865814041052E-2</v>
      </c>
      <c r="O45" s="4">
        <f>Consumption!F18</f>
        <v>8.6823020082267537E-3</v>
      </c>
    </row>
    <row r="46" spans="3:15">
      <c r="D46" s="1">
        <v>22007</v>
      </c>
      <c r="E46" s="4">
        <f>Assets!E46</f>
        <v>2.4944350165255008E-2</v>
      </c>
      <c r="F46" s="9">
        <f>'Combined Spending'!C13</f>
        <v>1.8183352414488329E-2</v>
      </c>
      <c r="G46" s="9">
        <f>'Combined Spending'!D13</f>
        <v>5.0596540769502305E-2</v>
      </c>
      <c r="H46" s="4">
        <f>GDP!C65</f>
        <v>-2.8895342837345454E-3</v>
      </c>
      <c r="I46" s="4">
        <f>GDP!D65</f>
        <v>3.5256661685669113E-2</v>
      </c>
      <c r="J46" s="4">
        <f>'Pers Income'!E65</f>
        <v>1.222125951935789E-2</v>
      </c>
      <c r="K46" s="4">
        <f>'Pers Income'!F65</f>
        <v>4.8165462530103405E-2</v>
      </c>
      <c r="L46" s="4">
        <f>Investment!E66</f>
        <v>5.4168879447689923E-2</v>
      </c>
      <c r="M46" s="4">
        <f>Investment!F66</f>
        <v>2.0372274227585089E-2</v>
      </c>
      <c r="N46" s="4">
        <f>Consumption!G19</f>
        <v>4.5522562167641369E-2</v>
      </c>
      <c r="O46" s="4">
        <f>Consumption!F19</f>
        <v>1.7866513503987751E-2</v>
      </c>
    </row>
    <row r="47" spans="3:15">
      <c r="D47" s="1">
        <v>22098</v>
      </c>
      <c r="E47" s="4">
        <f>Assets!E47</f>
        <v>1.8117119878687239E-2</v>
      </c>
      <c r="F47" s="9">
        <f>'Combined Spending'!C14</f>
        <v>-5.9625804399587737E-3</v>
      </c>
      <c r="G47" s="9">
        <f>'Combined Spending'!D14</f>
        <v>2.6671447739786164E-2</v>
      </c>
      <c r="H47" s="4">
        <f>GDP!C66</f>
        <v>8.3610556664448898E-3</v>
      </c>
      <c r="I47" s="4">
        <f>GDP!D66</f>
        <v>3.9178415112164258E-2</v>
      </c>
      <c r="J47" s="4">
        <f>'Pers Income'!E66</f>
        <v>6.2407674816179638E-3</v>
      </c>
      <c r="K47" s="4">
        <f>'Pers Income'!F66</f>
        <v>4.8510034812386228E-2</v>
      </c>
      <c r="L47" s="4">
        <f>Investment!E67</f>
        <v>2.4192424538030461E-2</v>
      </c>
      <c r="M47" s="4">
        <f>Investment!F67</f>
        <v>-2.5666180564762123E-2</v>
      </c>
      <c r="N47" s="4">
        <f>Consumption!G20</f>
        <v>2.6608944398294022E-2</v>
      </c>
      <c r="O47" s="4">
        <f>Consumption!F20</f>
        <v>-3.1035309718284235E-3</v>
      </c>
    </row>
    <row r="48" spans="3:15">
      <c r="D48" s="1">
        <v>22190</v>
      </c>
      <c r="E48" s="4">
        <f>Assets!E48</f>
        <v>2.6659562790596277E-2</v>
      </c>
      <c r="F48" s="9">
        <f>'Combined Spending'!C15</f>
        <v>-2.2206499034448535E-3</v>
      </c>
      <c r="G48" s="9">
        <f>'Combined Spending'!D15</f>
        <v>2.132824672216908E-2</v>
      </c>
      <c r="H48" s="4">
        <f>GDP!C67</f>
        <v>-9.9101179610120872E-3</v>
      </c>
      <c r="I48" s="4">
        <f>GDP!D67</f>
        <v>2.1939084373817593E-2</v>
      </c>
      <c r="J48" s="4">
        <f>'Pers Income'!E67</f>
        <v>3.3154639175257314E-3</v>
      </c>
      <c r="K48" s="4">
        <f>'Pers Income'!F67</f>
        <v>3.7563936671320949E-2</v>
      </c>
      <c r="L48" s="4">
        <f>Investment!E68</f>
        <v>-2.9814403982468582E-2</v>
      </c>
      <c r="M48" s="4">
        <f>Investment!F68</f>
        <v>-2.4138024872778743E-2</v>
      </c>
      <c r="N48" s="4">
        <f>Consumption!G21</f>
        <v>2.4426051646135136E-2</v>
      </c>
      <c r="O48" s="4">
        <f>Consumption!F21</f>
        <v>8.8764589875462655E-4</v>
      </c>
    </row>
    <row r="49" spans="4:15">
      <c r="D49" s="1">
        <v>22282</v>
      </c>
      <c r="E49" s="4">
        <f>Assets!E49</f>
        <v>4.4380459345892895E-2</v>
      </c>
      <c r="F49" s="9">
        <f>'Combined Spending'!C16</f>
        <v>-3.4586447487431954E-3</v>
      </c>
      <c r="G49" s="9">
        <f>'Combined Spending'!D16</f>
        <v>6.3720414707236911E-3</v>
      </c>
      <c r="H49" s="4">
        <f>GDP!C68</f>
        <v>8.9245219799444029E-3</v>
      </c>
      <c r="I49" s="4">
        <f>GDP!D68</f>
        <v>4.3674720997773963E-3</v>
      </c>
      <c r="J49" s="4">
        <f>'Pers Income'!E68</f>
        <v>1.0291651596356833E-2</v>
      </c>
      <c r="K49" s="4">
        <f>'Pers Income'!F68</f>
        <v>3.2432419458971601E-2</v>
      </c>
      <c r="L49" s="4">
        <f>Investment!E69</f>
        <v>-6.9786557072782834E-2</v>
      </c>
      <c r="M49" s="4">
        <f>Investment!F69</f>
        <v>-2.1667596207473536E-2</v>
      </c>
      <c r="N49" s="4">
        <f>Consumption!G22</f>
        <v>1.4652707977077841E-2</v>
      </c>
      <c r="O49" s="4">
        <f>Consumption!F22</f>
        <v>-9.4084138468213108E-4</v>
      </c>
    </row>
    <row r="50" spans="4:15">
      <c r="D50" s="1">
        <v>22372</v>
      </c>
      <c r="E50" s="4">
        <f>Assets!E50</f>
        <v>5.1101242966781452E-2</v>
      </c>
      <c r="F50" s="9">
        <f>'Combined Spending'!C17</f>
        <v>1.6392383835820132E-2</v>
      </c>
      <c r="G50" s="9">
        <f>'Combined Spending'!D17</f>
        <v>4.6018488031161096E-3</v>
      </c>
      <c r="H50" s="4">
        <f>GDP!C69</f>
        <v>1.9314958405043374E-2</v>
      </c>
      <c r="I50" s="4">
        <f>GDP!D69</f>
        <v>2.6733569897242397E-2</v>
      </c>
      <c r="J50" s="4">
        <f>'Pers Income'!E69</f>
        <v>1.4441003896188406E-2</v>
      </c>
      <c r="K50" s="4">
        <f>'Pers Income'!F69</f>
        <v>3.4696485774511919E-2</v>
      </c>
      <c r="L50" s="4">
        <f>Investment!E70</f>
        <v>-4.9799983672136451E-3</v>
      </c>
      <c r="M50" s="4">
        <f>Investment!F70</f>
        <v>4.2214177806915082E-2</v>
      </c>
      <c r="N50" s="4">
        <f>Consumption!G23</f>
        <v>9.6978930615563719E-3</v>
      </c>
      <c r="O50" s="4">
        <f>Consumption!F23</f>
        <v>1.2896004734367115E-2</v>
      </c>
    </row>
    <row r="51" spans="4:15">
      <c r="D51" s="1">
        <v>22463</v>
      </c>
      <c r="E51" s="4">
        <f>Assets!E51</f>
        <v>6.9085476561997095E-2</v>
      </c>
      <c r="F51" s="9">
        <f>'Combined Spending'!C18</f>
        <v>8.5182901881917569E-3</v>
      </c>
      <c r="G51" s="9">
        <f>'Combined Spending'!D18</f>
        <v>1.9236619204171496E-2</v>
      </c>
      <c r="H51" s="4">
        <f>GDP!C70</f>
        <v>2.1814614477675128E-2</v>
      </c>
      <c r="I51" s="4">
        <f>GDP!D70</f>
        <v>4.0432254895491862E-2</v>
      </c>
      <c r="J51" s="4">
        <f>'Pers Income'!E70</f>
        <v>1.6169541862980641E-2</v>
      </c>
      <c r="K51" s="4">
        <f>'Pers Income'!F70</f>
        <v>4.4906038291605339E-2</v>
      </c>
      <c r="L51" s="4">
        <f>Investment!E71</f>
        <v>3.3100948131623113E-2</v>
      </c>
      <c r="M51" s="4">
        <f>Investment!F71</f>
        <v>1.3209714473252492E-2</v>
      </c>
      <c r="N51" s="4">
        <f>Consumption!G24</f>
        <v>2.0806934444134388E-2</v>
      </c>
      <c r="O51" s="4">
        <f>Consumption!F24</f>
        <v>7.8646647673942388E-3</v>
      </c>
    </row>
    <row r="52" spans="4:15">
      <c r="D52" s="1">
        <v>22555</v>
      </c>
      <c r="E52" s="4">
        <f>Assets!E52</f>
        <v>7.25096074594693E-2</v>
      </c>
      <c r="F52" s="9">
        <f>'Combined Spending'!C19</f>
        <v>2.4965401060297321E-2</v>
      </c>
      <c r="G52" s="9">
        <f>'Combined Spending'!D19</f>
        <v>4.7007306852813929E-2</v>
      </c>
      <c r="H52" s="4">
        <f>GDP!C71</f>
        <v>2.2809267453986828E-2</v>
      </c>
      <c r="I52" s="4">
        <f>GDP!D71</f>
        <v>7.4815298863192436E-2</v>
      </c>
      <c r="J52" s="4">
        <f>'Pers Income'!E71</f>
        <v>2.0063955691064225E-2</v>
      </c>
      <c r="K52" s="4">
        <f>'Pers Income'!F71</f>
        <v>6.2348807605770148E-2</v>
      </c>
      <c r="L52" s="4">
        <f>Investment!E72</f>
        <v>0.10711740729128055</v>
      </c>
      <c r="M52" s="4">
        <f>Investment!F72</f>
        <v>4.8424973682079243E-2</v>
      </c>
      <c r="N52" s="4">
        <f>Consumption!G25</f>
        <v>4.2012680793854201E-2</v>
      </c>
      <c r="O52" s="4">
        <f>Consumption!F25</f>
        <v>2.1679598644505426E-2</v>
      </c>
    </row>
    <row r="53" spans="4:15">
      <c r="D53" s="1">
        <v>22647</v>
      </c>
      <c r="E53" s="4">
        <f>Assets!E53</f>
        <v>5.2733270115094315E-2</v>
      </c>
      <c r="F53" s="9">
        <f>'Combined Spending'!C20</f>
        <v>1.4315649612773927E-2</v>
      </c>
      <c r="G53" s="9">
        <f>'Combined Spending'!D20</f>
        <v>6.5681711053499736E-2</v>
      </c>
      <c r="H53" s="4">
        <f>GDP!C72</f>
        <v>2.3080818171171226E-2</v>
      </c>
      <c r="I53" s="4">
        <f>GDP!D72</f>
        <v>8.9896113522856133E-2</v>
      </c>
      <c r="J53" s="4">
        <f>'Pers Income'!E72</f>
        <v>1.5488726126337183E-2</v>
      </c>
      <c r="K53" s="4">
        <f>'Pers Income'!F72</f>
        <v>6.7813671064989145E-2</v>
      </c>
      <c r="L53" s="4">
        <f>Investment!E73</f>
        <v>8.3743572913247938E-2</v>
      </c>
      <c r="M53" s="4">
        <f>Investment!F73</f>
        <v>2.0210602198707649E-2</v>
      </c>
      <c r="N53" s="4">
        <f>Consumption!G26</f>
        <v>5.7041406415839352E-2</v>
      </c>
      <c r="O53" s="4">
        <f>Consumption!F26</f>
        <v>1.3468374790616362E-2</v>
      </c>
    </row>
    <row r="54" spans="4:15">
      <c r="D54" s="1">
        <v>22737</v>
      </c>
      <c r="E54" s="4">
        <f>Assets!E54</f>
        <v>5.016929234855134E-5</v>
      </c>
      <c r="F54" s="9">
        <f>'Combined Spending'!C21</f>
        <v>1.5342723264268233E-2</v>
      </c>
      <c r="G54" s="9">
        <f>'Combined Spending'!D21</f>
        <v>6.4581147834307503E-2</v>
      </c>
      <c r="H54" s="4">
        <f>GDP!C73</f>
        <v>1.0695052128488688E-2</v>
      </c>
      <c r="I54" s="4">
        <f>GDP!D73</f>
        <v>8.0679332907325291E-2</v>
      </c>
      <c r="J54" s="4">
        <f>'Pers Income'!E73</f>
        <v>1.6142902239106579E-2</v>
      </c>
      <c r="K54" s="4">
        <f>'Pers Income'!F73</f>
        <v>6.960511118851638E-2</v>
      </c>
      <c r="L54" s="4">
        <f>Investment!E74</f>
        <v>9.3961724296164367E-2</v>
      </c>
      <c r="M54" s="4">
        <f>Investment!F74</f>
        <v>2.2762832483723013E-2</v>
      </c>
      <c r="N54" s="4">
        <f>Consumption!G27</f>
        <v>5.8474392209511027E-2</v>
      </c>
      <c r="O54" s="4">
        <f>Consumption!F27</f>
        <v>1.426914449638713E-2</v>
      </c>
    </row>
    <row r="55" spans="4:15">
      <c r="D55" s="1">
        <v>22828</v>
      </c>
      <c r="E55" s="4">
        <f>Assets!E55</f>
        <v>2.8390153686517331E-3</v>
      </c>
      <c r="F55" s="9">
        <f>'Combined Spending'!C22</f>
        <v>7.4486277162672272E-3</v>
      </c>
      <c r="G55" s="9">
        <f>'Combined Spending'!D22</f>
        <v>6.345202354054362E-2</v>
      </c>
      <c r="H55" s="4">
        <f>GDP!C74</f>
        <v>1.4426200017989124E-2</v>
      </c>
      <c r="I55" s="4">
        <f>GDP!D74</f>
        <v>7.286528650751159E-2</v>
      </c>
      <c r="J55" s="4">
        <f>'Pers Income'!E74</f>
        <v>1.0170326727370142E-2</v>
      </c>
      <c r="K55" s="4">
        <f>'Pers Income'!F74</f>
        <v>6.3290425589492855E-2</v>
      </c>
      <c r="L55" s="4">
        <f>Investment!E75</f>
        <v>4.9046111068201163E-2</v>
      </c>
      <c r="M55" s="4">
        <f>Investment!F75</f>
        <v>5.3789972364782198E-3</v>
      </c>
      <c r="N55" s="4">
        <f>Consumption!G28</f>
        <v>5.8354578575470287E-2</v>
      </c>
      <c r="O55" s="4">
        <f>Consumption!F28</f>
        <v>7.7505798835313796E-3</v>
      </c>
    </row>
    <row r="56" spans="4:15">
      <c r="D56" s="1">
        <v>22920</v>
      </c>
      <c r="E56" s="4">
        <f>Assets!E56</f>
        <v>1.9989392537275507E-2</v>
      </c>
      <c r="F56" s="9">
        <f>'Combined Spending'!C23</f>
        <v>1.3986740869015746E-2</v>
      </c>
      <c r="G56" s="9">
        <f>'Combined Spending'!D23</f>
        <v>5.2061123531524131E-2</v>
      </c>
      <c r="H56" s="4">
        <f>GDP!C75</f>
        <v>5.3413067072558829E-3</v>
      </c>
      <c r="I56" s="4">
        <f>GDP!D75</f>
        <v>5.4542448313159235E-2</v>
      </c>
      <c r="J56" s="4">
        <f>'Pers Income'!E75</f>
        <v>1.3300190669293671E-2</v>
      </c>
      <c r="K56" s="4">
        <f>'Pers Income'!F75</f>
        <v>5.6240037671694637E-2</v>
      </c>
      <c r="L56" s="4">
        <f>Investment!E76</f>
        <v>3.2630091354161575E-2</v>
      </c>
      <c r="M56" s="4">
        <f>Investment!F76</f>
        <v>4.2458155401759422E-3</v>
      </c>
      <c r="N56" s="4">
        <f>Consumption!G29</f>
        <v>5.1854291402393352E-2</v>
      </c>
      <c r="O56" s="4">
        <f>Consumption!F29</f>
        <v>1.5404564809434529E-2</v>
      </c>
    </row>
    <row r="57" spans="4:15">
      <c r="D57" s="1">
        <v>23012</v>
      </c>
      <c r="E57" s="4">
        <f>Assets!E57</f>
        <v>3.0259519208669924E-2</v>
      </c>
      <c r="F57" s="9">
        <f>'Combined Spending'!C24</f>
        <v>1.0006048118420133E-2</v>
      </c>
      <c r="G57" s="9">
        <f>'Combined Spending'!D24</f>
        <v>4.7591149917438735E-2</v>
      </c>
      <c r="H57" s="4">
        <f>GDP!C76</f>
        <v>1.5339387208466801E-2</v>
      </c>
      <c r="I57" s="4">
        <f>GDP!D76</f>
        <v>4.6562954009424021E-2</v>
      </c>
      <c r="J57" s="4">
        <f>'Pers Income'!E76</f>
        <v>1.1386279533162654E-2</v>
      </c>
      <c r="K57" s="4">
        <f>'Pers Income'!F76</f>
        <v>5.1972960910882139E-2</v>
      </c>
      <c r="L57" s="4">
        <f>Investment!E77</f>
        <v>2.9905250690880104E-2</v>
      </c>
      <c r="M57" s="4">
        <f>Investment!F77</f>
        <v>2.0064028935213245E-2</v>
      </c>
      <c r="N57" s="4">
        <f>Consumption!G30</f>
        <v>4.6758102461804875E-2</v>
      </c>
      <c r="O57" s="4">
        <f>Consumption!F30</f>
        <v>8.5581639701061661E-3</v>
      </c>
    </row>
    <row r="58" spans="4:15">
      <c r="D58" s="1">
        <v>23102</v>
      </c>
      <c r="E58" s="4">
        <f>Assets!E58</f>
        <v>8.669723791186372E-2</v>
      </c>
      <c r="F58" s="9">
        <f>'Combined Spending'!C25</f>
        <v>1.3594229404904732E-2</v>
      </c>
      <c r="G58" s="9">
        <f>'Combined Spending'!D25</f>
        <v>4.578712192690431E-2</v>
      </c>
      <c r="H58" s="4">
        <f>GDP!C77</f>
        <v>1.2997207530659137E-2</v>
      </c>
      <c r="I58" s="4">
        <f>GDP!D77</f>
        <v>4.8946809113107614E-2</v>
      </c>
      <c r="J58" s="4">
        <f>'Pers Income'!E77</f>
        <v>1.0020529461432726E-2</v>
      </c>
      <c r="K58" s="4">
        <f>'Pers Income'!F77</f>
        <v>4.563470808784148E-2</v>
      </c>
      <c r="L58" s="4">
        <f>Investment!E78</f>
        <v>4.6728513228292613E-2</v>
      </c>
      <c r="M58" s="4">
        <f>Investment!F78</f>
        <v>2.1801629132726662E-2</v>
      </c>
      <c r="N58" s="4">
        <f>Consumption!G31</f>
        <v>4.4828326875516807E-2</v>
      </c>
      <c r="O58" s="4">
        <f>Consumption!F31</f>
        <v>1.2399264694768085E-2</v>
      </c>
    </row>
    <row r="59" spans="4:15">
      <c r="D59" s="1">
        <v>23193</v>
      </c>
      <c r="E59" s="4">
        <f>Assets!E59</f>
        <v>8.4012595817233221E-2</v>
      </c>
      <c r="F59" s="9">
        <f>'Combined Spending'!C26</f>
        <v>2.1048099212448601E-2</v>
      </c>
      <c r="G59" s="9">
        <f>'Combined Spending'!D26</f>
        <v>5.9904121806052438E-2</v>
      </c>
      <c r="H59" s="4">
        <f>GDP!C78</f>
        <v>2.3329818722290691E-2</v>
      </c>
      <c r="I59" s="4">
        <f>GDP!D78</f>
        <v>5.8153415201624745E-2</v>
      </c>
      <c r="J59" s="4">
        <f>'Pers Income'!E78</f>
        <v>1.4637844483147229E-2</v>
      </c>
      <c r="K59" s="4">
        <f>'Pers Income'!F78</f>
        <v>5.0259068456427088E-2</v>
      </c>
      <c r="L59" s="4">
        <f>Investment!E79</f>
        <v>8.2040128057870407E-2</v>
      </c>
      <c r="M59" s="4">
        <f>Investment!F79</f>
        <v>3.8124267291910846E-2</v>
      </c>
      <c r="N59" s="4">
        <f>Consumption!G32</f>
        <v>5.6013460091257947E-2</v>
      </c>
      <c r="O59" s="4">
        <f>Consumption!F32</f>
        <v>1.8538787088771734E-2</v>
      </c>
    </row>
    <row r="60" spans="4:15">
      <c r="D60" s="1">
        <v>23285</v>
      </c>
      <c r="E60" s="4">
        <f>Assets!E60</f>
        <v>3.7638783581995884E-2</v>
      </c>
      <c r="F60" s="9">
        <f>'Combined Spending'!C27</f>
        <v>1.3934695518714284E-2</v>
      </c>
      <c r="G60" s="9">
        <f>'Combined Spending'!D27</f>
        <v>5.9849719633832628E-2</v>
      </c>
      <c r="H60" s="4">
        <f>GDP!C79</f>
        <v>1.4732079125571855E-2</v>
      </c>
      <c r="I60" s="4">
        <f>GDP!D79</f>
        <v>6.8037499183380187E-2</v>
      </c>
      <c r="J60" s="4">
        <f>'Pers Income'!E79</f>
        <v>1.907535228617465E-2</v>
      </c>
      <c r="K60" s="4">
        <f>'Pers Income'!F79</f>
        <v>5.6244871988077927E-2</v>
      </c>
      <c r="L60" s="4">
        <f>Investment!E80</f>
        <v>9.6741734547197034E-2</v>
      </c>
      <c r="M60" s="4">
        <f>Investment!F80</f>
        <v>3.3923570331556491E-2</v>
      </c>
      <c r="N60" s="4">
        <f>Consumption!G33</f>
        <v>5.1371264598306841E-2</v>
      </c>
      <c r="O60" s="4">
        <f>Consumption!F33</f>
        <v>1.0940884494343672E-2</v>
      </c>
    </row>
    <row r="61" spans="4:15">
      <c r="D61" s="1">
        <v>23377</v>
      </c>
      <c r="E61" s="4">
        <f>Assets!E61</f>
        <v>4.0067096818846196E-2</v>
      </c>
      <c r="F61" s="9">
        <f>'Combined Spending'!C28</f>
        <v>2.4285855223069103E-2</v>
      </c>
      <c r="G61" s="9">
        <f>'Combined Spending'!D28</f>
        <v>7.4834233424103475E-2</v>
      </c>
      <c r="H61" s="4">
        <f>GDP!C80</f>
        <v>2.4289764473084625E-2</v>
      </c>
      <c r="I61" s="4">
        <f>GDP!D80</f>
        <v>7.7452418638767673E-2</v>
      </c>
      <c r="J61" s="4">
        <f>'Pers Income'!E80</f>
        <v>1.8839172479391372E-2</v>
      </c>
      <c r="K61" s="4">
        <f>'Pers Income'!F80</f>
        <v>6.4028327345573788E-2</v>
      </c>
      <c r="L61" s="4">
        <f>Investment!E81</f>
        <v>9.467760844079709E-2</v>
      </c>
      <c r="M61" s="4">
        <f>Investment!F81</f>
        <v>1.987854427891135E-2</v>
      </c>
      <c r="N61" s="4">
        <f>Consumption!G34</f>
        <v>6.8470358153179187E-2</v>
      </c>
      <c r="O61" s="4">
        <f>Consumption!F34</f>
        <v>2.4960961898813135E-2</v>
      </c>
    </row>
    <row r="62" spans="4:15">
      <c r="D62" s="1">
        <v>23468</v>
      </c>
      <c r="E62" s="4">
        <f>Assets!E62</f>
        <v>4.2986530022318552E-2</v>
      </c>
      <c r="F62" s="9">
        <f>'Combined Spending'!C29</f>
        <v>1.9615619596922897E-2</v>
      </c>
      <c r="G62" s="9">
        <f>'Combined Spending'!D29</f>
        <v>8.1219427936295066E-2</v>
      </c>
      <c r="H62" s="4">
        <f>GDP!C81</f>
        <v>1.3215451269143108E-2</v>
      </c>
      <c r="I62" s="4">
        <f>GDP!D81</f>
        <v>7.7684548838272888E-2</v>
      </c>
      <c r="J62" s="4">
        <f>'Pers Income'!E81</f>
        <v>1.8309938597327196E-2</v>
      </c>
      <c r="K62" s="4">
        <f>'Pers Income'!F81</f>
        <v>7.2760987603729177E-2</v>
      </c>
      <c r="L62" s="4">
        <f>Investment!E82</f>
        <v>7.5639172463637105E-2</v>
      </c>
      <c r="M62" s="4">
        <f>Investment!F82</f>
        <v>2.0069396847155533E-2</v>
      </c>
      <c r="N62" s="4">
        <f>Consumption!G35</f>
        <v>7.601339129336239E-2</v>
      </c>
      <c r="O62" s="4">
        <f>Consumption!F35</f>
        <v>1.9546455205405478E-2</v>
      </c>
    </row>
    <row r="63" spans="4:15">
      <c r="D63" s="1">
        <v>23559</v>
      </c>
      <c r="E63" s="4">
        <f>Assets!E63</f>
        <v>4.4911968167768886E-2</v>
      </c>
      <c r="F63" s="9">
        <f>'Combined Spending'!C30</f>
        <v>2.303996384435273E-2</v>
      </c>
      <c r="G63" s="9">
        <f>'Combined Spending'!D30</f>
        <v>8.332867503199512E-2</v>
      </c>
      <c r="H63" s="4">
        <f>GDP!C82</f>
        <v>1.9681025057685975E-2</v>
      </c>
      <c r="I63" s="4">
        <f>GDP!D82</f>
        <v>7.3841947477205142E-2</v>
      </c>
      <c r="J63" s="4">
        <f>'Pers Income'!E82</f>
        <v>1.8337882309797708E-2</v>
      </c>
      <c r="K63" s="4">
        <f>'Pers Income'!F82</f>
        <v>7.6672980690396117E-2</v>
      </c>
      <c r="L63" s="4">
        <f>Investment!E83</f>
        <v>7.3790903927651003E-2</v>
      </c>
      <c r="M63" s="4">
        <f>Investment!F83</f>
        <v>3.2146981627296713E-2</v>
      </c>
      <c r="N63" s="4">
        <f>Consumption!G36</f>
        <v>7.9301398083343716E-2</v>
      </c>
      <c r="O63" s="4">
        <f>Consumption!F36</f>
        <v>2.1651166985625799E-2</v>
      </c>
    </row>
    <row r="64" spans="4:15">
      <c r="D64" s="1">
        <v>23651</v>
      </c>
      <c r="E64" s="4">
        <f>Assets!E64</f>
        <v>6.3213567603285337E-2</v>
      </c>
      <c r="F64" s="9">
        <f>'Combined Spending'!C31</f>
        <v>5.2903443069052467E-3</v>
      </c>
      <c r="G64" s="9">
        <f>'Combined Spending'!D31</f>
        <v>7.4092701959775242E-2</v>
      </c>
      <c r="H64" s="4">
        <f>GDP!C83</f>
        <v>7.6412761856044188E-3</v>
      </c>
      <c r="I64" s="4">
        <f>GDP!D83</f>
        <v>6.6338093213729701E-2</v>
      </c>
      <c r="J64" s="4">
        <f>'Pers Income'!E83</f>
        <v>1.6385263765984804E-2</v>
      </c>
      <c r="K64" s="4">
        <f>'Pers Income'!F83</f>
        <v>7.383084971464815E-2</v>
      </c>
      <c r="L64" s="4">
        <f>Investment!E84</f>
        <v>8.1669808087731222E-2</v>
      </c>
      <c r="M64" s="4">
        <f>Investment!F84</f>
        <v>2.7361868337537464E-2</v>
      </c>
      <c r="N64" s="4">
        <f>Consumption!G37</f>
        <v>6.9638395645578652E-2</v>
      </c>
      <c r="O64" s="4">
        <f>Consumption!F37</f>
        <v>1.8899148127952108E-3</v>
      </c>
    </row>
    <row r="65" spans="4:28">
      <c r="D65" s="1">
        <v>23743</v>
      </c>
      <c r="E65" s="4">
        <f>Assets!E65</f>
        <v>6.2174017910379083E-2</v>
      </c>
      <c r="F65" s="9">
        <f>'Combined Spending'!C32</f>
        <v>3.4606095643576133E-2</v>
      </c>
      <c r="G65" s="9">
        <f>'Combined Spending'!D32</f>
        <v>8.4914773612539407E-2</v>
      </c>
      <c r="H65" s="4">
        <f>GDP!C84</f>
        <v>2.9356721959390184E-2</v>
      </c>
      <c r="I65" s="4">
        <f>GDP!D84</f>
        <v>7.161305540875032E-2</v>
      </c>
      <c r="J65" s="4">
        <f>'Pers Income'!E84</f>
        <v>2.0457724516421933E-2</v>
      </c>
      <c r="K65" s="4">
        <f>'Pers Income'!F84</f>
        <v>7.5536762832419488E-2</v>
      </c>
      <c r="L65" s="4">
        <f>Investment!E85</f>
        <v>0.13570603674540699</v>
      </c>
      <c r="M65" s="4">
        <f>Investment!F85</f>
        <v>7.1028296469377056E-2</v>
      </c>
      <c r="N65" s="4">
        <f>Consumption!G38</f>
        <v>7.3699124751479661E-2</v>
      </c>
      <c r="O65" s="4">
        <f>Consumption!F38</f>
        <v>2.8852079520748145E-2</v>
      </c>
    </row>
    <row r="66" spans="4:28">
      <c r="D66" s="1">
        <v>23833</v>
      </c>
      <c r="E66" s="4">
        <f>Assets!E66</f>
        <v>4.1246893966218806E-2</v>
      </c>
      <c r="F66" s="9">
        <f>'Combined Spending'!C33</f>
        <v>1.7281326593137272E-2</v>
      </c>
      <c r="G66" s="9">
        <f>'Combined Spending'!D33</f>
        <v>8.2430985685919986E-2</v>
      </c>
      <c r="H66" s="4">
        <f>GDP!C85</f>
        <v>1.7276640800234146E-2</v>
      </c>
      <c r="I66" s="4">
        <f>GDP!D85</f>
        <v>7.5908315332545606E-2</v>
      </c>
      <c r="J66" s="4">
        <f>'Pers Income'!E85</f>
        <v>1.7324190211651561E-2</v>
      </c>
      <c r="K66" s="4">
        <f>'Pers Income'!F85</f>
        <v>7.4495617511617415E-2</v>
      </c>
      <c r="L66" s="4">
        <f>Investment!E86</f>
        <v>0.12328098299292053</v>
      </c>
      <c r="M66" s="4">
        <f>Investment!F86</f>
        <v>2.085490312084011E-2</v>
      </c>
      <c r="N66" s="4">
        <f>Consumption!G39</f>
        <v>7.0694769244562569E-2</v>
      </c>
      <c r="O66" s="4">
        <f>Consumption!F39</f>
        <v>1.669362619898979E-2</v>
      </c>
    </row>
    <row r="67" spans="4:28">
      <c r="D67" s="1">
        <v>23924</v>
      </c>
      <c r="E67" s="4">
        <f>Assets!E67</f>
        <v>5.0512318103132191E-2</v>
      </c>
      <c r="F67" s="9">
        <f>'Combined Spending'!C34</f>
        <v>2.8936936967769011E-2</v>
      </c>
      <c r="G67" s="9">
        <f>'Combined Spending'!D34</f>
        <v>8.8670298573127984E-2</v>
      </c>
      <c r="H67" s="4">
        <f>GDP!C86</f>
        <v>2.6201363752771462E-2</v>
      </c>
      <c r="I67" s="4">
        <f>GDP!D86</f>
        <v>8.2788198794562715E-2</v>
      </c>
      <c r="J67" s="4">
        <f>'Pers Income'!E86</f>
        <v>2.5426440369451454E-2</v>
      </c>
      <c r="K67" s="4">
        <f>'Pers Income'!F86</f>
        <v>8.1975084495894329E-2</v>
      </c>
      <c r="L67" s="4">
        <f>Investment!E87</f>
        <v>0.15148214886833949</v>
      </c>
      <c r="M67" s="4">
        <f>Investment!F87</f>
        <v>5.3154882642712294E-2</v>
      </c>
      <c r="N67" s="4">
        <f>Consumption!G40</f>
        <v>7.4139195516858894E-2</v>
      </c>
      <c r="O67" s="4">
        <f>Consumption!F40</f>
        <v>2.4937819934505289E-2</v>
      </c>
    </row>
    <row r="68" spans="4:28">
      <c r="D68" s="1">
        <v>24016</v>
      </c>
      <c r="E68" s="4">
        <f>Assets!E68</f>
        <v>6.1911862972598847E-2</v>
      </c>
      <c r="F68" s="9">
        <f>'Combined Spending'!C35</f>
        <v>3.6494972576176322E-2</v>
      </c>
      <c r="G68" s="9">
        <f>'Combined Spending'!D35</f>
        <v>0.12246307512485385</v>
      </c>
      <c r="H68" s="4">
        <f>GDP!C87</f>
        <v>3.0072478757491753E-2</v>
      </c>
      <c r="I68" s="4">
        <f>GDP!D87</f>
        <v>0.10689225447750601</v>
      </c>
      <c r="J68" s="4">
        <f>'Pers Income'!E87</f>
        <v>2.315954429782879E-2</v>
      </c>
      <c r="K68" s="4">
        <f>'Pers Income'!F87</f>
        <v>8.9186525877563538E-2</v>
      </c>
      <c r="L68" s="4">
        <f>Investment!E88</f>
        <v>0.11305650051767466</v>
      </c>
      <c r="M68" s="4">
        <f>Investment!F88</f>
        <v>3.5287441316572112E-2</v>
      </c>
      <c r="N68" s="4">
        <f>Consumption!G41</f>
        <v>0.11145939238473605</v>
      </c>
      <c r="O68" s="4">
        <f>Consumption!F41</f>
        <v>3.6699862179777158E-2</v>
      </c>
    </row>
    <row r="69" spans="4:28">
      <c r="D69" s="1">
        <v>24108</v>
      </c>
      <c r="E69" s="4">
        <f>Assets!E69</f>
        <v>4.3570950350405924E-2</v>
      </c>
      <c r="F69" s="9">
        <f>'Combined Spending'!C36</f>
        <v>2.8232809971656579E-2</v>
      </c>
      <c r="G69" s="9">
        <f>'Combined Spending'!D36</f>
        <v>0.11554858093805709</v>
      </c>
      <c r="H69" s="4">
        <f>GDP!C88</f>
        <v>3.0934486569403487E-2</v>
      </c>
      <c r="I69" s="4">
        <f>GDP!D88</f>
        <v>0.108588863037936</v>
      </c>
      <c r="J69" s="4">
        <f>'Pers Income'!E88</f>
        <v>2.1471363608639379E-2</v>
      </c>
      <c r="K69" s="4">
        <f>'Pers Income'!F88</f>
        <v>9.0268434529751154E-2</v>
      </c>
      <c r="L69" s="4">
        <f>Investment!E89</f>
        <v>0.14611706751666179</v>
      </c>
      <c r="M69" s="4">
        <f>Investment!F89</f>
        <v>5.1176851651911208E-2</v>
      </c>
      <c r="N69" s="4">
        <f>Consumption!G42</f>
        <v>0.10659049078511039</v>
      </c>
      <c r="O69" s="4">
        <f>Consumption!F42</f>
        <v>2.4345050680937202E-2</v>
      </c>
    </row>
    <row r="70" spans="4:28">
      <c r="D70" s="1">
        <v>24198</v>
      </c>
      <c r="E70" s="4">
        <f>Assets!E70</f>
        <v>5.1865186798252201E-2</v>
      </c>
      <c r="F70" s="9">
        <f>'Combined Spending'!C37</f>
        <v>1.1477079001470792E-2</v>
      </c>
      <c r="G70" s="9">
        <f>'Combined Spending'!D37</f>
        <v>0.10918365513529897</v>
      </c>
      <c r="H70" s="4">
        <f>GDP!C89</f>
        <v>1.1620717475940397E-2</v>
      </c>
      <c r="I70" s="4">
        <f>GDP!D89</f>
        <v>0.10242525585771389</v>
      </c>
      <c r="J70" s="4">
        <f>'Pers Income'!E89</f>
        <v>1.6433875545072932E-2</v>
      </c>
      <c r="K70" s="4">
        <f>'Pers Income'!F89</f>
        <v>8.9314282463861902E-2</v>
      </c>
      <c r="L70" s="4">
        <f>Investment!E90</f>
        <v>0.12897456621554201</v>
      </c>
      <c r="M70" s="4">
        <f>Investment!F90</f>
        <v>3.7402819037987325E-2</v>
      </c>
      <c r="N70" s="4">
        <f>Consumption!G43</f>
        <v>9.6006021123777097E-2</v>
      </c>
      <c r="O70" s="4">
        <f>Consumption!F43</f>
        <v>6.9690144921430632E-3</v>
      </c>
    </row>
    <row r="71" spans="4:28">
      <c r="D71" s="1">
        <v>24289</v>
      </c>
      <c r="E71" s="4">
        <f>Assets!E71</f>
        <v>1.1092192507147026E-2</v>
      </c>
      <c r="F71" s="9">
        <f>'Combined Spending'!C38</f>
        <v>1.7551749273947936E-2</v>
      </c>
      <c r="G71" s="9">
        <f>'Combined Spending'!D38</f>
        <v>9.6910537467029795E-2</v>
      </c>
      <c r="H71" s="4">
        <f>GDP!C90</f>
        <v>1.8207883167428846E-2</v>
      </c>
      <c r="I71" s="4">
        <f>GDP!D90</f>
        <v>9.3838037802122798E-2</v>
      </c>
      <c r="J71" s="4">
        <f>'Pers Income'!E90</f>
        <v>2.1556471918656606E-2</v>
      </c>
      <c r="K71" s="4">
        <f>'Pers Income'!F90</f>
        <v>8.5203200732229811E-2</v>
      </c>
      <c r="L71" s="4">
        <f>Investment!E91</f>
        <v>0.10323405810341696</v>
      </c>
      <c r="M71" s="4">
        <f>Investment!F91</f>
        <v>1.1682990358105896E-2</v>
      </c>
      <c r="N71" s="4">
        <f>Consumption!G44</f>
        <v>8.9232029147469499E-2</v>
      </c>
      <c r="O71" s="4">
        <f>Consumption!F44</f>
        <v>1.860307319531157E-2</v>
      </c>
    </row>
    <row r="72" spans="4:28">
      <c r="D72" s="1">
        <v>24381</v>
      </c>
      <c r="E72" s="4">
        <f>Assets!E72</f>
        <v>7.0883962319492257E-3</v>
      </c>
      <c r="F72" s="9">
        <f>'Combined Spending'!C39</f>
        <v>1.0441580139923716E-2</v>
      </c>
      <c r="G72" s="9">
        <f>'Combined Spending'!D39</f>
        <v>6.9338536197154882E-2</v>
      </c>
      <c r="H72" s="4">
        <f>GDP!C91</f>
        <v>1.6670774171036466E-2</v>
      </c>
      <c r="I72" s="4">
        <f>GDP!D91</f>
        <v>7.96067147152906E-2</v>
      </c>
      <c r="J72" s="4">
        <f>'Pers Income'!E91</f>
        <v>2.173576201361296E-2</v>
      </c>
      <c r="K72" s="4">
        <f>'Pers Income'!F91</f>
        <v>8.369308131772811E-2</v>
      </c>
      <c r="L72" s="4">
        <f>Investment!E92</f>
        <v>7.3667909740218557E-2</v>
      </c>
      <c r="M72" s="4">
        <f>Investment!F92</f>
        <v>2.3005811677557161E-2</v>
      </c>
      <c r="N72" s="4">
        <f>Consumption!G45</f>
        <v>5.9294444798871193E-2</v>
      </c>
      <c r="O72" s="4">
        <f>Consumption!F45</f>
        <v>8.2061264672135953E-3</v>
      </c>
    </row>
    <row r="73" spans="4:28">
      <c r="D73" s="1">
        <v>24473</v>
      </c>
      <c r="E73" s="4">
        <f>Assets!E73</f>
        <v>4.1442037034576808E-2</v>
      </c>
      <c r="F73" s="9">
        <f>'Combined Spending'!C40</f>
        <v>2.4570061436405177E-3</v>
      </c>
      <c r="G73" s="9">
        <f>'Combined Spending'!D40</f>
        <v>4.2532291475674444E-2</v>
      </c>
      <c r="H73" s="4">
        <f>GDP!C92</f>
        <v>1.3042090382598312E-2</v>
      </c>
      <c r="I73" s="4">
        <f>GDP!D92</f>
        <v>6.0869587073067027E-2</v>
      </c>
      <c r="J73" s="4">
        <f>'Pers Income'!E92</f>
        <v>1.6995869461216367E-2</v>
      </c>
      <c r="K73" s="4">
        <f>'Pers Income'!F92</f>
        <v>7.8944967747606995E-2</v>
      </c>
      <c r="L73" s="4">
        <f>Investment!E93</f>
        <v>1.0357801099754652E-2</v>
      </c>
      <c r="M73" s="4">
        <f>Investment!F93</f>
        <v>-2.3768875283313354E-2</v>
      </c>
      <c r="N73" s="4">
        <f>Consumption!G46</f>
        <v>4.1555805695559576E-2</v>
      </c>
      <c r="O73" s="4">
        <f>Consumption!F46</f>
        <v>7.1916640465509215E-3</v>
      </c>
    </row>
    <row r="74" spans="4:28">
      <c r="D74" s="1">
        <v>24563</v>
      </c>
      <c r="E74" s="4">
        <f>Assets!E74</f>
        <v>4.5995781613903518E-2</v>
      </c>
      <c r="F74" s="9">
        <f>'Combined Spending'!C41</f>
        <v>1.825103764561856E-2</v>
      </c>
      <c r="G74" s="9">
        <f>'Combined Spending'!D41</f>
        <v>4.9514229845070319E-2</v>
      </c>
      <c r="H74" s="4">
        <f>GDP!C93</f>
        <v>5.7014582370849337E-3</v>
      </c>
      <c r="I74" s="4">
        <f>GDP!D93</f>
        <v>5.4662159727993521E-2</v>
      </c>
      <c r="J74" s="4">
        <f>'Pers Income'!E93</f>
        <v>1.0977760081906722E-2</v>
      </c>
      <c r="K74" s="4">
        <f>'Pers Income'!F93</f>
        <v>7.3153298988755167E-2</v>
      </c>
      <c r="L74" s="4">
        <f>Investment!E94</f>
        <v>1.4228070703724789E-2</v>
      </c>
      <c r="M74" s="4">
        <f>Investment!F94</f>
        <v>1.5558336222882376E-2</v>
      </c>
      <c r="N74" s="4">
        <f>Consumption!G47</f>
        <v>5.3712701534050881E-2</v>
      </c>
      <c r="O74" s="4">
        <f>Consumption!F47</f>
        <v>1.872221806974126E-2</v>
      </c>
    </row>
    <row r="75" spans="4:28">
      <c r="D75" s="1">
        <v>24654</v>
      </c>
      <c r="E75" s="4">
        <f>Assets!E75</f>
        <v>8.0745482444484026E-2</v>
      </c>
      <c r="F75" s="9">
        <f>'Combined Spending'!C42</f>
        <v>1.2024974551387688E-2</v>
      </c>
      <c r="G75" s="9">
        <f>'Combined Spending'!D42</f>
        <v>4.3813852718684571E-2</v>
      </c>
      <c r="H75" s="4">
        <f>GDP!C94</f>
        <v>1.9140548161741756E-2</v>
      </c>
      <c r="I75" s="4">
        <f>GDP!D94</f>
        <v>5.5628216358929075E-2</v>
      </c>
      <c r="J75" s="4">
        <f>'Pers Income'!E94</f>
        <v>2.1207716099130528E-2</v>
      </c>
      <c r="K75" s="4">
        <f>'Pers Income'!F94</f>
        <v>7.2786928192275363E-2</v>
      </c>
      <c r="L75" s="4">
        <f>Investment!E95</f>
        <v>-9.3750919848114758E-3</v>
      </c>
      <c r="M75" s="4">
        <f>Investment!F95</f>
        <v>-8.0162700592316329E-4</v>
      </c>
      <c r="N75" s="4">
        <f>Consumption!G48</f>
        <v>4.9222471749583795E-2</v>
      </c>
      <c r="O75" s="4">
        <f>Consumption!F48</f>
        <v>1.426245753114375E-2</v>
      </c>
    </row>
    <row r="76" spans="4:28">
      <c r="D76" s="1">
        <v>24746</v>
      </c>
      <c r="E76" s="4">
        <f>Assets!E76</f>
        <v>7.4891120616258772E-2</v>
      </c>
      <c r="F76" s="9">
        <f>'Combined Spending'!C43</f>
        <v>1.6341236330255658E-2</v>
      </c>
      <c r="G76" s="9">
        <f>'Combined Spending'!D43</f>
        <v>4.9908359297573826E-2</v>
      </c>
      <c r="H76" s="4">
        <f>GDP!C95</f>
        <v>1.873021486697805E-2</v>
      </c>
      <c r="I76" s="4">
        <f>GDP!D95</f>
        <v>5.7766572023107997E-2</v>
      </c>
      <c r="J76" s="4">
        <f>'Pers Income'!E95</f>
        <v>1.7256192440271805E-2</v>
      </c>
      <c r="K76" s="4">
        <f>'Pers Income'!F95</f>
        <v>6.8083536316534979E-2</v>
      </c>
      <c r="L76" s="4">
        <f>Investment!E96</f>
        <v>5.1966652093289767E-2</v>
      </c>
      <c r="M76" s="4">
        <f>Investment!F96</f>
        <v>3.6681573043723638E-2</v>
      </c>
      <c r="N76" s="4">
        <f>Consumption!G49</f>
        <v>5.4050846481885788E-2</v>
      </c>
      <c r="O76" s="4">
        <f>Consumption!F49</f>
        <v>1.2845749728302309E-2</v>
      </c>
    </row>
    <row r="77" spans="4:28">
      <c r="D77" s="1">
        <v>24838</v>
      </c>
      <c r="E77" s="4">
        <f>Assets!E77</f>
        <v>3.7244452990738475E-2</v>
      </c>
      <c r="F77" s="9">
        <f>'Combined Spending'!C44</f>
        <v>3.7976429260986509E-2</v>
      </c>
      <c r="G77" s="9">
        <f>'Combined Spending'!D44</f>
        <v>8.7109096107014117E-2</v>
      </c>
      <c r="H77" s="4">
        <f>GDP!C96</f>
        <v>3.170724236163816E-2</v>
      </c>
      <c r="I77" s="4">
        <f>GDP!D96</f>
        <v>7.7255766018692898E-2</v>
      </c>
      <c r="J77" s="4">
        <f>'Pers Income'!E96</f>
        <v>2.8314894887686081E-2</v>
      </c>
      <c r="K77" s="4">
        <f>'Pers Income'!F96</f>
        <v>7.997116051265428E-2</v>
      </c>
      <c r="L77" s="4">
        <f>Investment!E97</f>
        <v>7.6718673455754532E-2</v>
      </c>
      <c r="M77" s="4">
        <f>Investment!F97</f>
        <v>3.9453696007337564E-2</v>
      </c>
      <c r="N77" s="4">
        <f>Consumption!G50</f>
        <v>8.5995928614453779E-2</v>
      </c>
      <c r="O77" s="4">
        <f>Consumption!F50</f>
        <v>3.771658657623253E-2</v>
      </c>
    </row>
    <row r="78" spans="4:28">
      <c r="D78" s="1">
        <v>24929</v>
      </c>
      <c r="E78" s="4">
        <f>Assets!E78</f>
        <v>5.9304209556845081E-2</v>
      </c>
      <c r="F78" s="9">
        <f>'Combined Spending'!C45</f>
        <v>2.1694996464942318E-2</v>
      </c>
      <c r="G78" s="9">
        <f>'Combined Spending'!D45</f>
        <v>9.0785948691187807E-2</v>
      </c>
      <c r="H78" s="4">
        <f>GDP!C97</f>
        <v>2.7443761566857794E-2</v>
      </c>
      <c r="I78" s="4">
        <f>GDP!D97</f>
        <v>0.10054500502365785</v>
      </c>
      <c r="J78" s="4">
        <f>'Pers Income'!E97</f>
        <v>2.8234152007492935E-2</v>
      </c>
      <c r="K78" s="4">
        <f>'Pers Income'!F97</f>
        <v>9.8405201645890159E-2</v>
      </c>
      <c r="L78" s="4">
        <f>Investment!E98</f>
        <v>7.1402041331768584E-2</v>
      </c>
      <c r="M78" s="4">
        <f>Investment!F98</f>
        <v>-5.7354786229334032E-3</v>
      </c>
      <c r="N78" s="4">
        <f>Consumption!G51</f>
        <v>9.4317114603761881E-2</v>
      </c>
      <c r="O78" s="4">
        <f>Consumption!F51</f>
        <v>2.6527935222672022E-2</v>
      </c>
    </row>
    <row r="79" spans="4:28">
      <c r="D79" s="1">
        <v>25020</v>
      </c>
      <c r="E79" s="4">
        <f>Assets!E79</f>
        <v>4.9361649174842211E-2</v>
      </c>
      <c r="F79" s="9">
        <f>'Combined Spending'!C46</f>
        <v>3.0373820755511587E-2</v>
      </c>
      <c r="G79" s="9">
        <f>'Combined Spending'!D46</f>
        <v>0.11056279621713559</v>
      </c>
      <c r="H79" s="4">
        <f>GDP!C98</f>
        <v>1.7639113645509571E-2</v>
      </c>
      <c r="I79" s="4">
        <f>GDP!D98</f>
        <v>9.8923642533283063E-2</v>
      </c>
      <c r="J79" s="4">
        <f>'Pers Income'!E98</f>
        <v>2.6160339889223203E-2</v>
      </c>
      <c r="K79" s="4">
        <f>'Pers Income'!F98</f>
        <v>0.10373221557956172</v>
      </c>
      <c r="L79" s="4">
        <f>Investment!E99</f>
        <v>6.5909025767433918E-2</v>
      </c>
      <c r="M79" s="4">
        <f>Investment!F99</f>
        <v>3.1366567288358675E-2</v>
      </c>
      <c r="N79" s="4">
        <f>Consumption!G52</f>
        <v>0.11151734567696339</v>
      </c>
      <c r="O79" s="4">
        <f>Consumption!F52</f>
        <v>3.0204407451871911E-2</v>
      </c>
    </row>
    <row r="80" spans="4:28">
      <c r="D80" s="1">
        <v>25112</v>
      </c>
      <c r="E80" s="4">
        <f>Assets!E80</f>
        <v>6.9444614525550369E-2</v>
      </c>
      <c r="F80" s="9">
        <f>'Combined Spending'!C47</f>
        <v>1.6000680100838043E-2</v>
      </c>
      <c r="G80" s="9">
        <f>'Combined Spending'!D47</f>
        <v>0.11019066817107027</v>
      </c>
      <c r="H80" s="4">
        <f>GDP!C99</f>
        <v>1.8094812399758027E-2</v>
      </c>
      <c r="I80" s="4">
        <f>GDP!D99</f>
        <v>9.8238221816824553E-2</v>
      </c>
      <c r="J80" s="4">
        <f>'Pers Income'!E99</f>
        <v>2.1954806070826307E-2</v>
      </c>
      <c r="K80" s="4">
        <f>'Pers Income'!F99</f>
        <v>0.10883025407875596</v>
      </c>
      <c r="L80" s="4">
        <f>Investment!E100</f>
        <v>6.7405661027698641E-2</v>
      </c>
      <c r="M80" s="4">
        <f>Investment!F100</f>
        <v>4.0913185527784217E-2</v>
      </c>
      <c r="N80" s="4">
        <f>Consumption!G53</f>
        <v>0.11030885302488067</v>
      </c>
      <c r="O80" s="4">
        <f>Consumption!F53</f>
        <v>1.1744537362161135E-2</v>
      </c>
      <c r="AB80" s="19"/>
    </row>
    <row r="81" spans="4:15">
      <c r="D81" s="1">
        <v>25204</v>
      </c>
      <c r="E81" s="4">
        <f>Assets!E81</f>
        <v>7.0588757716493422E-2</v>
      </c>
      <c r="F81" s="9">
        <f>'Combined Spending'!C48</f>
        <v>2.1966294919135695E-2</v>
      </c>
      <c r="G81" s="9">
        <f>'Combined Spending'!D48</f>
        <v>9.3066674560596085E-2</v>
      </c>
      <c r="H81" s="4">
        <f>GDP!C100</f>
        <v>2.6142784831048642E-2</v>
      </c>
      <c r="I81" s="4">
        <f>GDP!D100</f>
        <v>9.2314933026313384E-2</v>
      </c>
      <c r="J81" s="4">
        <f>'Pers Income'!E100</f>
        <v>1.9582217857123926E-2</v>
      </c>
      <c r="K81" s="4">
        <f>'Pers Income'!F100</f>
        <v>9.9413822848667108E-2</v>
      </c>
      <c r="L81" s="4">
        <f>Investment!E101</f>
        <v>0.11209873119323287</v>
      </c>
      <c r="M81" s="4">
        <f>Investment!F101</f>
        <v>3.589511754068711E-2</v>
      </c>
      <c r="N81" s="4">
        <f>Consumption!G54</f>
        <v>9.0837246963562823E-2</v>
      </c>
      <c r="O81" s="4">
        <f>Consumption!F54</f>
        <v>1.9518038918020689E-2</v>
      </c>
    </row>
    <row r="82" spans="4:15">
      <c r="D82" s="1">
        <v>25294</v>
      </c>
      <c r="E82" s="4">
        <f>Assets!E82</f>
        <v>3.01461182028143E-2</v>
      </c>
      <c r="F82" s="9">
        <f>'Combined Spending'!C49</f>
        <v>1.8284637490938782E-2</v>
      </c>
      <c r="G82" s="9">
        <f>'Combined Spending'!D49</f>
        <v>8.9418081041326702E-2</v>
      </c>
      <c r="H82" s="4">
        <f>GDP!C101</f>
        <v>1.5788196754978414E-2</v>
      </c>
      <c r="I82" s="4">
        <f>GDP!D101</f>
        <v>7.9923454316611367E-2</v>
      </c>
      <c r="J82" s="4">
        <f>'Pers Income'!E101</f>
        <v>2.3631528384505718E-2</v>
      </c>
      <c r="K82" s="4">
        <f>'Pers Income'!F101</f>
        <v>9.4492581881711668E-2</v>
      </c>
      <c r="L82" s="4">
        <f>Investment!E102</f>
        <v>9.8417521545639208E-2</v>
      </c>
      <c r="M82" s="4">
        <f>Investment!F102</f>
        <v>1.8678537138867128E-2</v>
      </c>
      <c r="N82" s="4">
        <f>Consumption!G55</f>
        <v>8.2002773391220335E-2</v>
      </c>
      <c r="O82" s="4">
        <f>Consumption!F55</f>
        <v>1.8214289955937813E-2</v>
      </c>
    </row>
    <row r="83" spans="4:15">
      <c r="D83" s="1">
        <v>25385</v>
      </c>
      <c r="E83" s="4">
        <f>Assets!E83</f>
        <v>1.6541197230836999E-2</v>
      </c>
      <c r="F83" s="9">
        <f>'Combined Spending'!C50</f>
        <v>1.558683657293709E-2</v>
      </c>
      <c r="G83" s="9">
        <f>'Combined Spending'!D50</f>
        <v>7.3783747551800699E-2</v>
      </c>
      <c r="H83" s="4">
        <f>GDP!C102</f>
        <v>2.0748845414362373E-2</v>
      </c>
      <c r="I83" s="4">
        <f>GDP!D102</f>
        <v>8.3223516419950946E-2</v>
      </c>
      <c r="J83" s="4">
        <f>'Pers Income'!E102</f>
        <v>2.6573152376013476E-2</v>
      </c>
      <c r="K83" s="4">
        <f>'Pers Income'!F102</f>
        <v>9.4932883642495816E-2</v>
      </c>
      <c r="L83" s="4">
        <f>Investment!E103</f>
        <v>7.8235598036683049E-2</v>
      </c>
      <c r="M83" s="4">
        <f>Investment!F103</f>
        <v>2.178782574635545E-2</v>
      </c>
      <c r="N83" s="4">
        <f>Consumption!G56</f>
        <v>6.5486572530691914E-2</v>
      </c>
      <c r="O83" s="4">
        <f>Consumption!F56</f>
        <v>1.4478881289357497E-2</v>
      </c>
    </row>
    <row r="84" spans="4:15">
      <c r="D84" s="1">
        <v>25477</v>
      </c>
      <c r="E84" s="4">
        <f>Assets!E84</f>
        <v>-2.3040985870602469E-2</v>
      </c>
      <c r="F84" s="9">
        <f>'Combined Spending'!C51</f>
        <v>1.6118011174082562E-2</v>
      </c>
      <c r="G84" s="9">
        <f>'Combined Spending'!D51</f>
        <v>7.3907751602191957E-2</v>
      </c>
      <c r="H84" s="4">
        <f>GDP!C103</f>
        <v>7.9527669143148166E-3</v>
      </c>
      <c r="I84" s="4">
        <f>GDP!D103</f>
        <v>7.2432672541140219E-2</v>
      </c>
      <c r="J84" s="4">
        <f>'Pers Income'!E103</f>
        <v>1.8655305013805693E-2</v>
      </c>
      <c r="K84" s="4">
        <f>'Pers Income'!F103</f>
        <v>9.1397764295256645E-2</v>
      </c>
      <c r="L84" s="4">
        <f>Investment!E104</f>
        <v>4.5960672826344556E-2</v>
      </c>
      <c r="M84" s="4">
        <f>Investment!F104</f>
        <v>4.8875738227296293E-3</v>
      </c>
      <c r="N84" s="4">
        <f>Consumption!G57</f>
        <v>7.2220754915456833E-2</v>
      </c>
      <c r="O84" s="4">
        <f>Consumption!F57</f>
        <v>1.8139054587473374E-2</v>
      </c>
    </row>
    <row r="85" spans="4:15">
      <c r="D85" s="1">
        <v>25569</v>
      </c>
      <c r="E85" s="4">
        <f>Assets!E85</f>
        <v>-2.399423731828422E-2</v>
      </c>
      <c r="F85" s="9">
        <f>'Combined Spending'!C52</f>
        <v>1.4612102032987899E-2</v>
      </c>
      <c r="G85" s="9">
        <f>'Combined Spending'!D52</f>
        <v>6.6179781720526992E-2</v>
      </c>
      <c r="H85" s="4">
        <f>GDP!C104</f>
        <v>1.2573363887773227E-2</v>
      </c>
      <c r="I85" s="4">
        <f>GDP!D104</f>
        <v>5.82511272609397E-2</v>
      </c>
      <c r="J85" s="4">
        <f>'Pers Income'!E104</f>
        <v>1.8120131598045375E-2</v>
      </c>
      <c r="K85" s="4">
        <f>'Pers Income'!F104</f>
        <v>8.9832694165141086E-2</v>
      </c>
      <c r="L85" s="4">
        <f>Investment!E105</f>
        <v>3.1935077175416583E-2</v>
      </c>
      <c r="M85" s="4">
        <f>Investment!F105</f>
        <v>5.0187757048340761E-3</v>
      </c>
      <c r="N85" s="4">
        <f>Consumption!G58</f>
        <v>6.8853252413924024E-2</v>
      </c>
      <c r="O85" s="4">
        <f>Consumption!F58</f>
        <v>1.6316058793428741E-2</v>
      </c>
    </row>
    <row r="86" spans="4:15">
      <c r="D86" s="1">
        <v>25659</v>
      </c>
      <c r="E86" s="4">
        <f>Assets!E86</f>
        <v>-4.0194388793855361E-2</v>
      </c>
      <c r="F86" s="9">
        <f>'Combined Spending'!C53</f>
        <v>1.3083775386033173E-2</v>
      </c>
      <c r="G86" s="9">
        <f>'Combined Spending'!D53</f>
        <v>6.0734296421416645E-2</v>
      </c>
      <c r="H86" s="4">
        <f>GDP!C105</f>
        <v>1.5387176560121722E-2</v>
      </c>
      <c r="I86" s="4">
        <f>GDP!D105</f>
        <v>5.7833343243939683E-2</v>
      </c>
      <c r="J86" s="4">
        <f>'Pers Income'!E105</f>
        <v>2.1729962066716547E-2</v>
      </c>
      <c r="K86" s="4">
        <f>'Pers Income'!F105</f>
        <v>8.7808148138778949E-2</v>
      </c>
      <c r="L86" s="4">
        <f>Investment!E106</f>
        <v>1.4590845382560337E-2</v>
      </c>
      <c r="M86" s="4">
        <f>Investment!F106</f>
        <v>4.6141437145633948E-3</v>
      </c>
      <c r="N86" s="4">
        <f>Consumption!G59</f>
        <v>6.5029211458298472E-2</v>
      </c>
      <c r="O86" s="4">
        <f>Consumption!F59</f>
        <v>1.4571420237759874E-2</v>
      </c>
    </row>
    <row r="87" spans="4:15">
      <c r="D87" s="1">
        <v>25750</v>
      </c>
      <c r="E87" s="4">
        <f>Assets!E87</f>
        <v>-1.2932305969889065E-2</v>
      </c>
      <c r="F87" s="9">
        <f>'Combined Spending'!C54</f>
        <v>1.5331114880446629E-2</v>
      </c>
      <c r="G87" s="9">
        <f>'Combined Spending'!D54</f>
        <v>6.0467206735143338E-2</v>
      </c>
      <c r="H87" s="4">
        <f>GDP!C106</f>
        <v>1.750462583440681E-2</v>
      </c>
      <c r="I87" s="4">
        <f>GDP!D106</f>
        <v>5.4471258966402515E-2</v>
      </c>
      <c r="J87" s="4">
        <f>'Pers Income'!E106</f>
        <v>1.703076164607821E-2</v>
      </c>
      <c r="K87" s="4">
        <f>'Pers Income'!F106</f>
        <v>7.769655466419581E-2</v>
      </c>
      <c r="L87" s="4">
        <f>Investment!E107</f>
        <v>2.1362579722238626E-2</v>
      </c>
      <c r="M87" s="4">
        <f>Investment!F107</f>
        <v>1.1594545132534381E-2</v>
      </c>
      <c r="N87" s="4">
        <f>Consumption!G60</f>
        <v>6.6606160035010395E-2</v>
      </c>
      <c r="O87" s="4">
        <f>Consumption!F60</f>
        <v>1.5980981899126723E-2</v>
      </c>
    </row>
    <row r="88" spans="4:15">
      <c r="D88" s="1">
        <v>25842</v>
      </c>
      <c r="E88" s="4">
        <f>Assets!E88</f>
        <v>9.3078448084349223E-3</v>
      </c>
      <c r="F88" s="9">
        <f>'Combined Spending'!C55</f>
        <v>-1.4374301528396814E-3</v>
      </c>
      <c r="G88" s="9">
        <f>'Combined Spending'!D55</f>
        <v>4.2145545646336553E-2</v>
      </c>
      <c r="H88" s="4">
        <f>GDP!C107</f>
        <v>2.3470179796861662E-3</v>
      </c>
      <c r="I88" s="4">
        <f>GDP!D107</f>
        <v>4.860679653266832E-2</v>
      </c>
      <c r="J88" s="4">
        <f>'Pers Income'!E107</f>
        <v>1.0340936503563105E-2</v>
      </c>
      <c r="K88" s="4">
        <f>'Pers Income'!F107</f>
        <v>6.8900285451642618E-2</v>
      </c>
      <c r="L88" s="4">
        <f>Investment!E108</f>
        <v>-1.8420990202358378E-2</v>
      </c>
      <c r="M88" s="4">
        <f>Investment!F108</f>
        <v>-3.4128179091238102E-2</v>
      </c>
      <c r="N88" s="4">
        <f>Consumption!G61</f>
        <v>5.2028302719107723E-2</v>
      </c>
      <c r="O88" s="4">
        <f>Consumption!F61</f>
        <v>4.2236222361010161E-3</v>
      </c>
    </row>
    <row r="89" spans="4:15">
      <c r="D89" s="1">
        <v>25934</v>
      </c>
      <c r="E89" s="4">
        <f>Assets!E89</f>
        <v>4.4737659479525259E-2</v>
      </c>
      <c r="F89" s="9">
        <f>'Combined Spending'!C56</f>
        <v>2.9756745891848464E-2</v>
      </c>
      <c r="G89" s="9">
        <f>'Combined Spending'!D56</f>
        <v>5.7701168436846625E-2</v>
      </c>
      <c r="H89" s="4">
        <f>GDP!C108</f>
        <v>4.2759193391928046E-2</v>
      </c>
      <c r="I89" s="4">
        <f>GDP!D108</f>
        <v>7.9866818873668088E-2</v>
      </c>
      <c r="J89" s="4">
        <f>'Pers Income'!E108</f>
        <v>2.2557947956601772E-2</v>
      </c>
      <c r="K89" s="4">
        <f>'Pers Income'!F108</f>
        <v>7.3559444057019918E-2</v>
      </c>
      <c r="L89" s="4">
        <f>Investment!E109</f>
        <v>9.6817993978419101E-4</v>
      </c>
      <c r="M89" s="4">
        <f>Investment!F109</f>
        <v>2.4458327794763087E-2</v>
      </c>
      <c r="N89" s="4">
        <f>Consumption!G62</f>
        <v>6.6854776095148408E-2</v>
      </c>
      <c r="O89" s="4">
        <f>Consumption!F62</f>
        <v>3.0639231419485585E-2</v>
      </c>
    </row>
    <row r="90" spans="4:15">
      <c r="D90" s="1">
        <v>26024</v>
      </c>
      <c r="E90" s="4">
        <f>Assets!E90</f>
        <v>7.9384210810567249E-2</v>
      </c>
      <c r="F90" s="9">
        <f>'Combined Spending'!C57</f>
        <v>2.0136941928133308E-2</v>
      </c>
      <c r="G90" s="9">
        <f>'Combined Spending'!D57</f>
        <v>6.5064964673654704E-2</v>
      </c>
      <c r="H90" s="4">
        <f>GDP!C109</f>
        <v>1.8600967620309463E-2</v>
      </c>
      <c r="I90" s="4">
        <f>GDP!D109</f>
        <v>8.3284693758051254E-2</v>
      </c>
      <c r="J90" s="4">
        <f>'Pers Income'!E109</f>
        <v>2.5900256623350149E-2</v>
      </c>
      <c r="K90" s="4">
        <f>'Pers Income'!F109</f>
        <v>7.7941285905640631E-2</v>
      </c>
      <c r="L90" s="4">
        <f>Investment!E110</f>
        <v>1.714579175274571E-2</v>
      </c>
      <c r="M90" s="4">
        <f>Investment!F110</f>
        <v>2.7943899878504441E-2</v>
      </c>
      <c r="N90" s="4">
        <f>Consumption!G63</f>
        <v>7.1347996199665281E-2</v>
      </c>
      <c r="O90" s="4">
        <f>Consumption!F63</f>
        <v>1.8844441088419654E-2</v>
      </c>
    </row>
    <row r="91" spans="4:15">
      <c r="D91" s="1">
        <v>26115</v>
      </c>
      <c r="E91" s="4">
        <f>Assets!E91</f>
        <v>6.1467743054749481E-2</v>
      </c>
      <c r="F91" s="9">
        <f>'Combined Spending'!C58</f>
        <v>1.4574103961686223E-2</v>
      </c>
      <c r="G91" s="9">
        <f>'Combined Spending'!D58</f>
        <v>6.4270873174211138E-2</v>
      </c>
      <c r="H91" s="4">
        <f>GDP!C110</f>
        <v>1.851123136358172E-2</v>
      </c>
      <c r="I91" s="4">
        <f>GDP!D110</f>
        <v>8.4356374745755053E-2</v>
      </c>
      <c r="J91" s="4">
        <f>'Pers Income'!E110</f>
        <v>1.5156450903066072E-2</v>
      </c>
      <c r="K91" s="4">
        <f>'Pers Income'!F110</f>
        <v>7.5954721675037404E-2</v>
      </c>
      <c r="L91" s="4">
        <f>Investment!E111</f>
        <v>6.4275615385545146E-2</v>
      </c>
      <c r="M91" s="4">
        <f>Investment!F111</f>
        <v>1.0625846280953989E-2</v>
      </c>
      <c r="N91" s="4">
        <f>Consumption!G64</f>
        <v>7.0559891017206472E-2</v>
      </c>
      <c r="O91" s="4">
        <f>Consumption!F64</f>
        <v>1.5233605808487115E-2</v>
      </c>
    </row>
    <row r="92" spans="4:15">
      <c r="D92" s="1">
        <v>26207</v>
      </c>
      <c r="E92" s="4">
        <f>Assets!E92</f>
        <v>6.6658587623490612E-2</v>
      </c>
      <c r="F92" s="9">
        <f>'Combined Spending'!C59</f>
        <v>2.3692854101813172E-2</v>
      </c>
      <c r="G92" s="9">
        <f>'Combined Spending'!D59</f>
        <v>9.1054802769037796E-2</v>
      </c>
      <c r="H92" s="4">
        <f>GDP!C111</f>
        <v>1.0717727726240323E-2</v>
      </c>
      <c r="I92" s="4">
        <f>GDP!D111</f>
        <v>9.341195361415687E-2</v>
      </c>
      <c r="J92" s="4">
        <f>'Pers Income'!E111</f>
        <v>1.9322824521976534E-2</v>
      </c>
      <c r="K92" s="4">
        <f>'Pers Income'!F111</f>
        <v>8.5519913457142618E-2</v>
      </c>
      <c r="L92" s="4">
        <f>Investment!E112</f>
        <v>7.2849947509347895E-2</v>
      </c>
      <c r="M92" s="4">
        <f>Investment!F112</f>
        <v>3.2711872104641659E-2</v>
      </c>
      <c r="N92" s="4">
        <f>Consumption!G65</f>
        <v>8.9716478591651466E-2</v>
      </c>
      <c r="O92" s="4">
        <f>Consumption!F65</f>
        <v>2.2193189305733593E-2</v>
      </c>
    </row>
    <row r="93" spans="4:15">
      <c r="D93" s="1">
        <v>26299</v>
      </c>
      <c r="E93" s="4">
        <f>Assets!E93</f>
        <v>6.1835725893763974E-2</v>
      </c>
      <c r="F93" s="9">
        <f>'Combined Spending'!C60</f>
        <v>2.6834815839757643E-2</v>
      </c>
      <c r="G93" s="9">
        <f>'Combined Spending'!D60</f>
        <v>8.7958939761189431E-2</v>
      </c>
      <c r="H93" s="4">
        <f>GDP!C112</f>
        <v>3.3867177687585452E-2</v>
      </c>
      <c r="I93" s="4">
        <f>GDP!D112</f>
        <v>8.4088002001487E-2</v>
      </c>
      <c r="J93" s="4">
        <f>'Pers Income'!E112</f>
        <v>2.8394662774940096E-2</v>
      </c>
      <c r="K93" s="4">
        <f>'Pers Income'!F112</f>
        <v>9.1716012345364792E-2</v>
      </c>
      <c r="L93" s="4">
        <f>Investment!E113</f>
        <v>8.7875519243568456E-2</v>
      </c>
      <c r="M93" s="4">
        <f>Investment!F113</f>
        <v>4.2340549514584443E-2</v>
      </c>
      <c r="N93" s="4">
        <f>Consumption!G66</f>
        <v>8.2939886434723636E-2</v>
      </c>
      <c r="O93" s="4">
        <f>Consumption!F66</f>
        <v>2.4230021437375539E-2</v>
      </c>
    </row>
    <row r="94" spans="4:15">
      <c r="D94" s="1">
        <v>26390</v>
      </c>
      <c r="E94" s="4">
        <f>Assets!E94</f>
        <v>6.5305271600239231E-2</v>
      </c>
      <c r="F94" s="9">
        <f>'Combined Spending'!C61</f>
        <v>2.5838358057405596E-2</v>
      </c>
      <c r="G94" s="9">
        <f>'Combined Spending'!D61</f>
        <v>9.4039404444113753E-2</v>
      </c>
      <c r="H94" s="4">
        <f>GDP!C113</f>
        <v>2.9058783090323566E-2</v>
      </c>
      <c r="I94" s="4">
        <f>GDP!D113</f>
        <v>9.5218162524183317E-2</v>
      </c>
      <c r="J94" s="4">
        <f>'Pers Income'!E113</f>
        <v>1.7886773862969389E-2</v>
      </c>
      <c r="K94" s="4">
        <f>'Pers Income'!F113</f>
        <v>8.3188431435154406E-2</v>
      </c>
      <c r="L94" s="4">
        <f>Investment!E114</f>
        <v>0.10556135888818236</v>
      </c>
      <c r="M94" s="4">
        <f>Investment!F114</f>
        <v>2.7055820429517718E-2</v>
      </c>
      <c r="N94" s="4">
        <f>Consumption!G67</f>
        <v>9.015255967768121E-2</v>
      </c>
      <c r="O94" s="4">
        <f>Consumption!F67</f>
        <v>2.5630221288249308E-2</v>
      </c>
    </row>
    <row r="95" spans="4:15">
      <c r="D95" s="1">
        <v>26481</v>
      </c>
      <c r="E95" s="4">
        <f>Assets!E95</f>
        <v>7.8879046878436054E-2</v>
      </c>
      <c r="F95" s="9">
        <f>'Combined Spending'!C62</f>
        <v>2.4726676968406049E-2</v>
      </c>
      <c r="G95" s="9">
        <f>'Combined Spending'!D62</f>
        <v>0.10498716556129144</v>
      </c>
      <c r="H95" s="4">
        <f>GDP!C114</f>
        <v>1.9107384972310692E-2</v>
      </c>
      <c r="I95" s="4">
        <f>GDP!D114</f>
        <v>9.585921412953495E-2</v>
      </c>
      <c r="J95" s="4">
        <f>'Pers Income'!E114</f>
        <v>2.5826914363389162E-2</v>
      </c>
      <c r="K95" s="4">
        <f>'Pers Income'!F114</f>
        <v>9.4573989363680194E-2</v>
      </c>
      <c r="L95" s="4">
        <f>Investment!E115</f>
        <v>9.6181544314096187E-2</v>
      </c>
      <c r="M95" s="4">
        <f>Investment!F115</f>
        <v>2.3950127864104526E-2</v>
      </c>
      <c r="N95" s="4">
        <f>Consumption!G68</f>
        <v>0.10048892354378618</v>
      </c>
      <c r="O95" s="4">
        <f>Consumption!F68</f>
        <v>2.4859619952633086E-2</v>
      </c>
    </row>
    <row r="96" spans="4:15">
      <c r="D96" s="1">
        <v>26573</v>
      </c>
      <c r="E96" s="4">
        <f>Assets!E96</f>
        <v>9.9302629391699537E-2</v>
      </c>
      <c r="F96" s="9">
        <f>'Combined Spending'!C63</f>
        <v>3.7630488807152702E-2</v>
      </c>
      <c r="G96" s="9">
        <f>'Combined Spending'!D63</f>
        <v>0.12003162680371611</v>
      </c>
      <c r="H96" s="4">
        <f>GDP!C115</f>
        <v>2.9706345897846344E-2</v>
      </c>
      <c r="I96" s="4">
        <f>GDP!D115</f>
        <v>0.11644740766380153</v>
      </c>
      <c r="J96" s="4">
        <f>'Pers Income'!E115</f>
        <v>4.549858268939555E-2</v>
      </c>
      <c r="K96" s="4">
        <f>'Pers Income'!F115</f>
        <v>0.12268216407797361</v>
      </c>
      <c r="L96" s="4">
        <f>Investment!E116</f>
        <v>0.11785367706003967</v>
      </c>
      <c r="M96" s="4">
        <f>Investment!F116</f>
        <v>6.2948215163338497E-2</v>
      </c>
      <c r="N96" s="4">
        <f>Consumption!G69</f>
        <v>0.11244648351932499</v>
      </c>
      <c r="O96" s="4">
        <f>Consumption!F69</f>
        <v>3.3300012924048973E-2</v>
      </c>
    </row>
    <row r="97" spans="4:15">
      <c r="D97" s="1">
        <v>26665</v>
      </c>
      <c r="E97" s="4">
        <f>Assets!E97</f>
        <v>6.8152855090663989E-2</v>
      </c>
      <c r="F97" s="9">
        <f>'Combined Spending'!C64</f>
        <v>3.566433237326113E-2</v>
      </c>
      <c r="G97" s="9">
        <f>'Combined Spending'!D64</f>
        <v>0.12966252129069608</v>
      </c>
      <c r="H97" s="4">
        <f>GDP!C116</f>
        <v>3.656095549415158E-2</v>
      </c>
      <c r="I97" s="4">
        <f>GDP!D116</f>
        <v>0.11935635120497258</v>
      </c>
      <c r="J97" s="4">
        <f>'Pers Income'!E116</f>
        <v>1.6794971907791039E-2</v>
      </c>
      <c r="K97" s="4">
        <f>'Pers Income'!F116</f>
        <v>0.11001896529179284</v>
      </c>
      <c r="L97" s="4">
        <f>Investment!E117</f>
        <v>0.14525156877445594</v>
      </c>
      <c r="M97" s="4">
        <f>Investment!F117</f>
        <v>5.2228313690706442E-2</v>
      </c>
      <c r="N97" s="4">
        <f>Consumption!G70</f>
        <v>0.12170012178247197</v>
      </c>
      <c r="O97" s="4">
        <f>Consumption!F70</f>
        <v>3.2749850711906316E-2</v>
      </c>
    </row>
    <row r="98" spans="4:15">
      <c r="D98" s="1">
        <v>26755</v>
      </c>
      <c r="E98" s="4">
        <f>Assets!E98</f>
        <v>4.7442377741447883E-2</v>
      </c>
      <c r="F98" s="9">
        <f>'Combined Spending'!C65</f>
        <v>2.1734319539802451E-2</v>
      </c>
      <c r="G98" s="9">
        <f>'Combined Spending'!D65</f>
        <v>0.12514311678329487</v>
      </c>
      <c r="H98" s="4">
        <f>GDP!C117</f>
        <v>2.64226963535125E-2</v>
      </c>
      <c r="I98" s="4">
        <f>GDP!D117</f>
        <v>0.11648895385152357</v>
      </c>
      <c r="J98" s="4">
        <f>'Pers Income'!E117</f>
        <v>2.7197174262631671E-2</v>
      </c>
      <c r="K98" s="4">
        <f>'Pers Income'!F117</f>
        <v>0.1201720798458451</v>
      </c>
      <c r="L98" s="4">
        <f>Investment!E118</f>
        <v>0.17574547898215656</v>
      </c>
      <c r="M98" s="4">
        <f>Investment!F118</f>
        <v>5.1214219097496093E-2</v>
      </c>
      <c r="N98" s="4">
        <f>Consumption!G71</f>
        <v>0.11165935340490091</v>
      </c>
      <c r="O98" s="4">
        <f>Consumption!F71</f>
        <v>1.6449411468395018E-2</v>
      </c>
    </row>
    <row r="99" spans="4:15">
      <c r="D99" s="1">
        <v>26846</v>
      </c>
      <c r="E99" s="4">
        <f>Assets!E99</f>
        <v>4.6060329866808331E-2</v>
      </c>
      <c r="F99" s="9">
        <f>'Combined Spending'!C66</f>
        <v>2.1110987569214597E-2</v>
      </c>
      <c r="G99" s="9">
        <f>'Combined Spending'!D66</f>
        <v>0.1211731137265168</v>
      </c>
      <c r="H99" s="4">
        <f>GDP!C118</f>
        <v>1.411074576681165E-2</v>
      </c>
      <c r="I99" s="4">
        <f>GDP!D118</f>
        <v>0.11101485704721799</v>
      </c>
      <c r="J99" s="4">
        <f>'Pers Income'!E118</f>
        <v>2.4588837722027725E-2</v>
      </c>
      <c r="K99" s="4">
        <f>'Pers Income'!F118</f>
        <v>0.11882013745971355</v>
      </c>
      <c r="L99" s="4">
        <f>Investment!E119</f>
        <v>0.13053775819281532</v>
      </c>
      <c r="M99" s="4">
        <f>Investment!F119</f>
        <v>2.2077578632179764E-2</v>
      </c>
      <c r="N99" s="4">
        <f>Consumption!G72</f>
        <v>0.10739884644285586</v>
      </c>
      <c r="O99" s="4">
        <f>Consumption!F72</f>
        <v>2.0931778629161891E-2</v>
      </c>
    </row>
    <row r="100" spans="4:15">
      <c r="D100" s="1">
        <v>26938</v>
      </c>
      <c r="E100" s="4">
        <f>Assets!E100</f>
        <v>-1.9927805328628343E-2</v>
      </c>
      <c r="F100" s="9">
        <f>'Combined Spending'!C67</f>
        <v>1.7026312362336895E-2</v>
      </c>
      <c r="G100" s="9">
        <f>'Combined Spending'!D67</f>
        <v>9.8910035579149388E-2</v>
      </c>
      <c r="H100" s="4">
        <f>GDP!C119</f>
        <v>2.9606552483613924E-2</v>
      </c>
      <c r="I100" s="4">
        <f>GDP!D119</f>
        <v>0.11090718366413224</v>
      </c>
      <c r="J100" s="4">
        <f>'Pers Income'!E119</f>
        <v>3.3092729924626058E-2</v>
      </c>
      <c r="K100" s="4">
        <f>'Pers Income'!F119</f>
        <v>0.10554425346962695</v>
      </c>
      <c r="L100" s="4">
        <f>Investment!E120</f>
        <v>9.7890809957672686E-2</v>
      </c>
      <c r="M100" s="4">
        <f>Investment!F120</f>
        <v>2.1842735641969473E-2</v>
      </c>
      <c r="N100" s="4">
        <f>Consumption!G73</f>
        <v>8.9000054789698718E-2</v>
      </c>
      <c r="O100" s="4">
        <f>Consumption!F73</f>
        <v>1.6132330553724972E-2</v>
      </c>
    </row>
    <row r="101" spans="4:15">
      <c r="D101" s="1">
        <v>27030</v>
      </c>
      <c r="E101" s="4">
        <f>Assets!E101</f>
        <v>-3.7457191200060955E-2</v>
      </c>
      <c r="F101" s="9">
        <f>'Combined Spending'!C68</f>
        <v>1.8763961408269348E-2</v>
      </c>
      <c r="G101" s="9">
        <f>'Combined Spending'!D68</f>
        <v>8.0977596778363831E-2</v>
      </c>
      <c r="H101" s="4">
        <f>GDP!C120</f>
        <v>1.0106422252011681E-2</v>
      </c>
      <c r="I101" s="4">
        <f>GDP!D120</f>
        <v>8.2555227261177977E-2</v>
      </c>
      <c r="J101" s="4">
        <f>'Pers Income'!E120</f>
        <v>1.3579034803415496E-2</v>
      </c>
      <c r="K101" s="4">
        <f>'Pers Income'!F120</f>
        <v>0.10204761856928782</v>
      </c>
      <c r="L101" s="4">
        <f>Investment!E121</f>
        <v>6.1395801165300357E-2</v>
      </c>
      <c r="M101" s="4">
        <f>Investment!F121</f>
        <v>1.6270787728297369E-2</v>
      </c>
      <c r="N101" s="4">
        <f>Consumption!G74</f>
        <v>7.4743111916123914E-2</v>
      </c>
      <c r="O101" s="4">
        <f>Consumption!F74</f>
        <v>1.9229322811532671E-2</v>
      </c>
    </row>
    <row r="102" spans="4:15">
      <c r="D102" s="1">
        <v>27120</v>
      </c>
      <c r="E102" s="4">
        <f>Assets!E102</f>
        <v>-5.5370878190412927E-2</v>
      </c>
      <c r="F102" s="9">
        <f>'Combined Spending'!C69</f>
        <v>3.0138867052684176E-2</v>
      </c>
      <c r="G102" s="9">
        <f>'Combined Spending'!D69</f>
        <v>8.9869465631879961E-2</v>
      </c>
      <c r="H102" s="4">
        <f>GDP!C121</f>
        <v>2.6050674318623332E-2</v>
      </c>
      <c r="I102" s="4">
        <f>GDP!D121</f>
        <v>8.2162860256866421E-2</v>
      </c>
      <c r="J102" s="4">
        <f>'Pers Income'!E121</f>
        <v>2.1593815849330473E-2</v>
      </c>
      <c r="K102" s="4">
        <f>'Pers Income'!F121</f>
        <v>9.6035951140586426E-2</v>
      </c>
      <c r="L102" s="4">
        <f>Investment!E122</f>
        <v>6.4050880136214711E-2</v>
      </c>
      <c r="M102" s="4">
        <f>Investment!F122</f>
        <v>2.4634303166693669E-2</v>
      </c>
      <c r="N102" s="4">
        <f>Consumption!G75</f>
        <v>9.0300883444108887E-2</v>
      </c>
      <c r="O102" s="4">
        <f>Consumption!F75</f>
        <v>3.1163334766015766E-2</v>
      </c>
    </row>
    <row r="103" spans="4:15">
      <c r="D103" s="1">
        <v>27211</v>
      </c>
      <c r="E103" s="4">
        <f>Assets!E103</f>
        <v>-9.9290166239745917E-2</v>
      </c>
      <c r="F103" s="9">
        <f>'Combined Spending'!C70</f>
        <v>3.3391729173884388E-2</v>
      </c>
      <c r="G103" s="9">
        <f>'Combined Spending'!D70</f>
        <v>0.10297715466194969</v>
      </c>
      <c r="H103" s="4">
        <f>GDP!C122</f>
        <v>1.9587518365340895E-2</v>
      </c>
      <c r="I103" s="4">
        <f>GDP!D122</f>
        <v>8.8007152830375607E-2</v>
      </c>
      <c r="J103" s="4">
        <f>'Pers Income'!E122</f>
        <v>2.9374143777978149E-2</v>
      </c>
      <c r="K103" s="4">
        <f>'Pers Income'!F122</f>
        <v>0.10115494842167468</v>
      </c>
      <c r="L103" s="4">
        <f>Investment!E123</f>
        <v>8.6908223608978458E-2</v>
      </c>
      <c r="M103" s="4">
        <f>Investment!F123</f>
        <v>4.3793387457347906E-2</v>
      </c>
      <c r="N103" s="4">
        <f>Consumption!G76</f>
        <v>0.10155312411566515</v>
      </c>
      <c r="O103" s="4">
        <f>Consumption!F76</f>
        <v>3.1468108789775039E-2</v>
      </c>
    </row>
    <row r="104" spans="4:15">
      <c r="D104" s="1">
        <v>27303</v>
      </c>
      <c r="E104" s="4">
        <f>Assets!E104</f>
        <v>-7.7008374925338408E-2</v>
      </c>
      <c r="F104" s="9">
        <f>'Combined Spending'!C71</f>
        <v>3.8762506199791521E-3</v>
      </c>
      <c r="G104" s="9">
        <f>'Combined Spending'!D71</f>
        <v>8.8715756005975407E-2</v>
      </c>
      <c r="H104" s="4">
        <f>GDP!C123</f>
        <v>2.5418166107487965E-2</v>
      </c>
      <c r="I104" s="4">
        <f>GDP!D123</f>
        <v>8.3581195822769183E-2</v>
      </c>
      <c r="J104" s="4">
        <f>'Pers Income'!E123</f>
        <v>2.3129740556708453E-2</v>
      </c>
      <c r="K104" s="4">
        <f>'Pers Income'!F123</f>
        <v>9.0535577356740921E-2</v>
      </c>
      <c r="L104" s="4">
        <f>Investment!E124</f>
        <v>7.9850506349461531E-2</v>
      </c>
      <c r="M104" s="4">
        <f>Investment!F124</f>
        <v>9.6717467760842404E-3</v>
      </c>
      <c r="N104" s="4">
        <f>Consumption!G77</f>
        <v>8.709097414068262E-2</v>
      </c>
      <c r="O104" s="4">
        <f>Consumption!F77</f>
        <v>2.7916592441191777E-3</v>
      </c>
    </row>
    <row r="105" spans="4:15">
      <c r="D105" s="1">
        <v>27395</v>
      </c>
      <c r="E105" s="4">
        <f>Assets!E105</f>
        <v>-3.3092477900448225E-2</v>
      </c>
      <c r="F105" s="9">
        <f>'Combined Spending'!C72</f>
        <v>1.7423372250369721E-2</v>
      </c>
      <c r="G105" s="9">
        <f>'Combined Spending'!D72</f>
        <v>8.7283117442162689E-2</v>
      </c>
      <c r="H105" s="4">
        <f>GDP!C124</f>
        <v>1.0275186459283329E-2</v>
      </c>
      <c r="I105" s="4">
        <f>GDP!D124</f>
        <v>8.3762235877063454E-2</v>
      </c>
      <c r="J105" s="4">
        <f>'Pers Income'!E124</f>
        <v>1.5376724355696399E-2</v>
      </c>
      <c r="K105" s="4">
        <f>'Pers Income'!F124</f>
        <v>9.2469757471452016E-2</v>
      </c>
      <c r="L105" s="4">
        <f>Investment!E125</f>
        <v>3.1140918539435777E-2</v>
      </c>
      <c r="M105" s="4">
        <f>Investment!F125</f>
        <v>-2.1584607941647172E-2</v>
      </c>
      <c r="N105" s="4">
        <f>Consumption!G78</f>
        <v>9.3004354889053578E-2</v>
      </c>
      <c r="O105" s="4">
        <f>Consumption!F78</f>
        <v>2.4773560781545381E-2</v>
      </c>
    </row>
    <row r="106" spans="4:15">
      <c r="D106" s="1">
        <v>27485</v>
      </c>
      <c r="E106" s="4">
        <f>Assets!E106</f>
        <v>2.0775215117874481E-2</v>
      </c>
      <c r="F106" s="9">
        <f>'Combined Spending'!C73</f>
        <v>2.5130941872904794E-2</v>
      </c>
      <c r="G106" s="9">
        <f>'Combined Spending'!D73</f>
        <v>8.1997390754685748E-2</v>
      </c>
      <c r="H106" s="4">
        <f>GDP!C125</f>
        <v>2.211289288640177E-2</v>
      </c>
      <c r="I106" s="4">
        <f>GDP!D125</f>
        <v>7.960296878022767E-2</v>
      </c>
      <c r="J106" s="4">
        <f>'Pers Income'!E125</f>
        <v>2.3917228322949634E-2</v>
      </c>
      <c r="K106" s="4">
        <f>'Pers Income'!F125</f>
        <v>9.495436321414695E-2</v>
      </c>
      <c r="L106" s="4">
        <f>Investment!E126</f>
        <v>-1.5105059067543917E-3</v>
      </c>
      <c r="M106" s="4">
        <f>Investment!F126</f>
        <v>1.0741318321859455E-2</v>
      </c>
      <c r="N106" s="4">
        <f>Consumption!G79</f>
        <v>8.9354187640409269E-2</v>
      </c>
      <c r="O106" s="4">
        <f>Consumption!F79</f>
        <v>2.7719690085434581E-2</v>
      </c>
    </row>
    <row r="107" spans="4:15">
      <c r="D107" s="1">
        <v>27576</v>
      </c>
      <c r="E107" s="4">
        <f>Assets!E107</f>
        <v>3.5405226583915005E-2</v>
      </c>
      <c r="F107" s="9">
        <f>'Combined Spending'!C74</f>
        <v>3.5834691393737565E-2</v>
      </c>
      <c r="G107" s="9">
        <f>'Combined Spending'!D74</f>
        <v>8.4555257895451916E-2</v>
      </c>
      <c r="H107" s="4">
        <f>GDP!C126</f>
        <v>3.5092105653469083E-2</v>
      </c>
      <c r="I107" s="4">
        <f>GDP!D126</f>
        <v>9.6020194535219192E-2</v>
      </c>
      <c r="J107" s="4">
        <f>'Pers Income'!E126</f>
        <v>2.7054975906604398E-2</v>
      </c>
      <c r="K107" s="4">
        <f>'Pers Income'!F126</f>
        <v>9.2487443877639436E-2</v>
      </c>
      <c r="L107" s="4">
        <f>Investment!E127</f>
        <v>1.6203341892746772E-2</v>
      </c>
      <c r="M107" s="4">
        <f>Investment!F127</f>
        <v>2.7583974952395729E-2</v>
      </c>
      <c r="N107" s="4">
        <f>Consumption!G80</f>
        <v>9.5507561622772283E-2</v>
      </c>
      <c r="O107" s="4">
        <f>Consumption!F80</f>
        <v>3.7294504920873682E-2</v>
      </c>
    </row>
    <row r="108" spans="4:15">
      <c r="D108" s="1">
        <v>27668</v>
      </c>
      <c r="E108" s="4">
        <f>Assets!E108</f>
        <v>4.7722038891544055E-2</v>
      </c>
      <c r="F108" s="9">
        <f>'Combined Spending'!C75</f>
        <v>2.7181830329656285E-2</v>
      </c>
      <c r="G108" s="9">
        <f>'Combined Spending'!D75</f>
        <v>0.10973384838090437</v>
      </c>
      <c r="H108" s="4">
        <f>GDP!C127</f>
        <v>3.0418991472786591E-2</v>
      </c>
      <c r="I108" s="4">
        <f>GDP!D127</f>
        <v>0.10136533642061926</v>
      </c>
      <c r="J108" s="4">
        <f>'Pers Income'!E127</f>
        <v>2.6129516660199324E-2</v>
      </c>
      <c r="K108" s="4">
        <f>'Pers Income'!F127</f>
        <v>9.5690574035623852E-2</v>
      </c>
      <c r="L108" s="4">
        <f>Investment!E128</f>
        <v>7.1461716937355257E-2</v>
      </c>
      <c r="M108" s="4">
        <f>Investment!F128</f>
        <v>3.1618961122667481E-2</v>
      </c>
      <c r="N108" s="4">
        <f>Consumption!G81</f>
        <v>0.12130316792849302</v>
      </c>
      <c r="O108" s="4">
        <f>Consumption!F81</f>
        <v>2.6404110453679189E-2</v>
      </c>
    </row>
    <row r="109" spans="4:15">
      <c r="D109" s="1">
        <v>27760</v>
      </c>
      <c r="E109" s="4">
        <f>Assets!E109</f>
        <v>4.4620481810365271E-2</v>
      </c>
      <c r="F109" s="9">
        <f>'Combined Spending'!C76</f>
        <v>3.2584210319231283E-2</v>
      </c>
      <c r="G109" s="9">
        <f>'Combined Spending'!D76</f>
        <v>0.12627022412547226</v>
      </c>
      <c r="H109" s="4">
        <f>GDP!C128</f>
        <v>3.3292637034993813E-2</v>
      </c>
      <c r="I109" s="4">
        <f>GDP!D128</f>
        <v>0.12645812553059316</v>
      </c>
      <c r="J109" s="4">
        <f>'Pers Income'!E128</f>
        <v>2.3481309560794819E-2</v>
      </c>
      <c r="K109" s="4">
        <f>'Pers Income'!F128</f>
        <v>0.10443621238116478</v>
      </c>
      <c r="L109" s="4">
        <f>Investment!E129</f>
        <v>9.4365041733462426E-2</v>
      </c>
      <c r="M109" s="4">
        <f>Investment!F129</f>
        <v>3.2346697527138667E-2</v>
      </c>
      <c r="N109" s="4">
        <f>Consumption!G82</f>
        <v>0.12989533266912656</v>
      </c>
      <c r="O109" s="4">
        <f>Consumption!F82</f>
        <v>3.2626051979217779E-2</v>
      </c>
    </row>
    <row r="110" spans="4:15">
      <c r="D110" s="1">
        <v>27851</v>
      </c>
      <c r="E110" s="4">
        <f>Assets!E110</f>
        <v>3.8455152782694471E-2</v>
      </c>
      <c r="F110" s="9">
        <f>'Combined Spending'!C77</f>
        <v>1.7744662372191151E-2</v>
      </c>
      <c r="G110" s="9">
        <f>'Combined Spending'!D77</f>
        <v>0.11815521527253148</v>
      </c>
      <c r="H110" s="4">
        <f>GDP!C129</f>
        <v>1.7492572042535886E-2</v>
      </c>
      <c r="I110" s="4">
        <f>GDP!D129</f>
        <v>0.12136612640471037</v>
      </c>
      <c r="J110" s="4">
        <f>'Pers Income'!E129</f>
        <v>1.7253468652501588E-2</v>
      </c>
      <c r="K110" s="4">
        <f>'Pers Income'!F129</f>
        <v>9.7248426799411966E-2</v>
      </c>
      <c r="L110" s="4">
        <f>Investment!E130</f>
        <v>9.8284651217297347E-2</v>
      </c>
      <c r="M110" s="4">
        <f>Investment!F130</f>
        <v>3.126439943605825E-2</v>
      </c>
      <c r="N110" s="4">
        <f>Consumption!G83</f>
        <v>0.11631079183186449</v>
      </c>
      <c r="O110" s="4">
        <f>Consumption!F83</f>
        <v>1.5363589749800925E-2</v>
      </c>
    </row>
    <row r="111" spans="4:15">
      <c r="D111" s="1">
        <v>27942</v>
      </c>
      <c r="E111" s="4">
        <f>Assets!E111</f>
        <v>6.0392190848533048E-2</v>
      </c>
      <c r="F111" s="9">
        <f>'Combined Spending'!C78</f>
        <v>2.6957543605906235E-2</v>
      </c>
      <c r="G111" s="9">
        <f>'Combined Spending'!D78</f>
        <v>0.10857257705990998</v>
      </c>
      <c r="H111" s="4">
        <f>GDP!C130</f>
        <v>1.8477249218822482E-2</v>
      </c>
      <c r="I111" s="4">
        <f>GDP!D130</f>
        <v>0.1033664362330538</v>
      </c>
      <c r="J111" s="4">
        <f>'Pers Income'!E130</f>
        <v>2.5081080935110838E-2</v>
      </c>
      <c r="K111" s="4">
        <f>'Pers Income'!F130</f>
        <v>9.5139627170427427E-2</v>
      </c>
      <c r="L111" s="4">
        <f>Investment!E131</f>
        <v>0.10717150991487336</v>
      </c>
      <c r="M111" s="4">
        <f>Investment!F131</f>
        <v>3.9966389020413294E-2</v>
      </c>
      <c r="N111" s="4">
        <f>Consumption!G84</f>
        <v>0.10268217629471189</v>
      </c>
      <c r="O111" s="4">
        <f>Consumption!F84</f>
        <v>2.4630569294873842E-2</v>
      </c>
    </row>
    <row r="112" spans="4:15">
      <c r="D112" s="1">
        <v>28034</v>
      </c>
      <c r="E112" s="4">
        <f>Assets!E112</f>
        <v>5.8915053515251309E-2</v>
      </c>
      <c r="F112" s="9">
        <f>'Combined Spending'!C79</f>
        <v>2.88784487453107E-2</v>
      </c>
      <c r="G112" s="9">
        <f>'Combined Spending'!D79</f>
        <v>0.11040363032992907</v>
      </c>
      <c r="H112" s="4">
        <f>GDP!C131</f>
        <v>2.5292092795450718E-2</v>
      </c>
      <c r="I112" s="4">
        <f>GDP!D131</f>
        <v>9.7876584076452292E-2</v>
      </c>
      <c r="J112" s="4">
        <f>'Pers Income'!E131</f>
        <v>2.4018250946563725E-2</v>
      </c>
      <c r="K112" s="4">
        <f>'Pers Income'!F131</f>
        <v>9.2886372869728603E-2</v>
      </c>
      <c r="L112" s="4">
        <f>Investment!E132</f>
        <v>0.11703861627867014</v>
      </c>
      <c r="M112" s="4">
        <f>Investment!F132</f>
        <v>4.1546965577386651E-2</v>
      </c>
      <c r="N112" s="4">
        <f>Consumption!G85</f>
        <v>0.10286945493447357</v>
      </c>
      <c r="O112" s="4">
        <f>Consumption!F85</f>
        <v>2.6578434089069288E-2</v>
      </c>
    </row>
    <row r="113" spans="4:15">
      <c r="D113" s="1">
        <v>28126</v>
      </c>
      <c r="E113" s="4">
        <f>Assets!E113</f>
        <v>3.6800190859424244E-2</v>
      </c>
      <c r="F113" s="9">
        <f>'Combined Spending'!C80</f>
        <v>3.6075341020493312E-2</v>
      </c>
      <c r="G113" s="9">
        <f>'Combined Spending'!D80</f>
        <v>0.11415786573842826</v>
      </c>
      <c r="H113" s="4">
        <f>GDP!C132</f>
        <v>2.8111336920899999E-2</v>
      </c>
      <c r="I113" s="4">
        <f>GDP!D132</f>
        <v>9.237143687375951E-2</v>
      </c>
      <c r="J113" s="4">
        <f>'Pers Income'!E132</f>
        <v>2.1839964601223574E-2</v>
      </c>
      <c r="K113" s="4">
        <f>'Pers Income'!F132</f>
        <v>9.1133723825005356E-2</v>
      </c>
      <c r="L113" s="4">
        <f>Investment!E133</f>
        <v>0.15735140145780932</v>
      </c>
      <c r="M113" s="4">
        <f>Investment!F133</f>
        <v>6.8481680550168331E-2</v>
      </c>
      <c r="N113" s="4">
        <f>Consumption!G86</f>
        <v>0.10017805016896579</v>
      </c>
      <c r="O113" s="4">
        <f>Consumption!F86</f>
        <v>3.0106066803411567E-2</v>
      </c>
    </row>
    <row r="114" spans="4:15">
      <c r="D114" s="1">
        <v>28216</v>
      </c>
      <c r="E114" s="4">
        <f>Assets!E114</f>
        <v>2.7124452838861147E-2</v>
      </c>
      <c r="F114" s="9">
        <f>'Combined Spending'!C81</f>
        <v>2.4188807465633268E-2</v>
      </c>
      <c r="G114" s="9">
        <f>'Combined Spending'!D81</f>
        <v>0.12121247895259471</v>
      </c>
      <c r="H114" s="4">
        <f>GDP!C133</f>
        <v>3.3822476375909766E-2</v>
      </c>
      <c r="I114" s="4">
        <f>GDP!D133</f>
        <v>0.10990308432829535</v>
      </c>
      <c r="J114" s="4">
        <f>'Pers Income'!E133</f>
        <v>2.7823898832714137E-2</v>
      </c>
      <c r="K114" s="4">
        <f>'Pers Income'!F133</f>
        <v>0.10247185458630484</v>
      </c>
      <c r="L114" s="4">
        <f>Investment!E134</f>
        <v>0.15501718565638931</v>
      </c>
      <c r="M114" s="4">
        <f>Investment!F134</f>
        <v>3.7868922360642154E-2</v>
      </c>
      <c r="N114" s="4">
        <f>Consumption!G87</f>
        <v>0.10690835319177874</v>
      </c>
      <c r="O114" s="4">
        <f>Consumption!F87</f>
        <v>2.1575043101644997E-2</v>
      </c>
    </row>
    <row r="115" spans="4:15">
      <c r="D115" s="1">
        <v>28307</v>
      </c>
      <c r="E115" s="4">
        <f>Assets!E115</f>
        <v>3.035402844522719E-2</v>
      </c>
      <c r="F115" s="9">
        <f>'Combined Spending'!C82</f>
        <v>2.4014627723181668E-2</v>
      </c>
      <c r="G115" s="9">
        <f>'Combined Spending'!D82</f>
        <v>0.11799946003787626</v>
      </c>
      <c r="H115" s="4">
        <f>GDP!C134</f>
        <v>3.0431308000499948E-2</v>
      </c>
      <c r="I115" s="4">
        <f>GDP!D134</f>
        <v>0.12293022530979697</v>
      </c>
      <c r="J115" s="4">
        <f>'Pers Income'!E134</f>
        <v>2.7389115020566231E-2</v>
      </c>
      <c r="K115" s="4">
        <f>'Pers Income'!F134</f>
        <v>0.10495413883285362</v>
      </c>
      <c r="L115" s="4">
        <f>Investment!E135</f>
        <v>0.15044667319283586</v>
      </c>
      <c r="M115" s="4">
        <f>Investment!F135</f>
        <v>3.7425465528153685E-2</v>
      </c>
      <c r="N115" s="4">
        <f>Consumption!G88</f>
        <v>0.10343073222639028</v>
      </c>
      <c r="O115" s="4">
        <f>Consumption!F88</f>
        <v>2.141144393613657E-2</v>
      </c>
    </row>
    <row r="116" spans="4:15">
      <c r="D116" s="1">
        <v>28399</v>
      </c>
      <c r="E116" s="4">
        <f>Assets!E116</f>
        <v>2.9579644776051933E-2</v>
      </c>
      <c r="F116" s="9">
        <f>'Combined Spending'!C83</f>
        <v>3.5834210261915106E-2</v>
      </c>
      <c r="G116" s="9">
        <f>'Combined Spending'!D83</f>
        <v>0.12555772664283746</v>
      </c>
      <c r="H116" s="4">
        <f>GDP!C135</f>
        <v>2.1617929518101021E-2</v>
      </c>
      <c r="I116" s="4">
        <f>GDP!D135</f>
        <v>0.11890617301694233</v>
      </c>
      <c r="J116" s="4">
        <f>'Pers Income'!E135</f>
        <v>3.5528577593297653E-2</v>
      </c>
      <c r="K116" s="4">
        <f>'Pers Income'!F135</f>
        <v>0.11737421343198341</v>
      </c>
      <c r="L116" s="4">
        <f>Investment!E136</f>
        <v>0.13746787595219695</v>
      </c>
      <c r="M116" s="4">
        <f>Investment!F136</f>
        <v>5.6427573732065264E-2</v>
      </c>
      <c r="N116" s="4">
        <f>Consumption!G89</f>
        <v>0.10901541367111793</v>
      </c>
      <c r="O116" s="4">
        <f>Consumption!F89</f>
        <v>3.1774150834104196E-2</v>
      </c>
    </row>
    <row r="117" spans="4:15">
      <c r="D117" s="1">
        <v>28491</v>
      </c>
      <c r="E117" s="4">
        <f>Assets!E117</f>
        <v>3.8712392045714097E-2</v>
      </c>
      <c r="F117" s="9">
        <f>'Combined Spending'!C84</f>
        <v>1.8227954654453118E-2</v>
      </c>
      <c r="G117" s="9">
        <f>'Combined Spending'!D84</f>
        <v>0.1061689208008893</v>
      </c>
      <c r="H117" s="4">
        <f>GDP!C136</f>
        <v>1.7784287542681937E-2</v>
      </c>
      <c r="I117" s="4">
        <f>GDP!D136</f>
        <v>0.10766711856497496</v>
      </c>
      <c r="J117" s="4">
        <f>'Pers Income'!E136</f>
        <v>2.3442518401525114E-2</v>
      </c>
      <c r="K117" s="4">
        <f>'Pers Income'!F136</f>
        <v>0.11912659379889652</v>
      </c>
      <c r="L117" s="4">
        <f>Investment!E137</f>
        <v>0.12374110305466407</v>
      </c>
      <c r="M117" s="4">
        <f>Investment!F137</f>
        <v>2.5344093048231361E-2</v>
      </c>
      <c r="N117" s="4">
        <f>Consumption!G90</f>
        <v>9.4680864337526385E-2</v>
      </c>
      <c r="O117" s="4">
        <f>Consumption!F90</f>
        <v>1.6791458141169491E-2</v>
      </c>
    </row>
    <row r="118" spans="4:15">
      <c r="D118" s="1">
        <v>28581</v>
      </c>
      <c r="E118" s="4">
        <f>Assets!E118</f>
        <v>4.2365105245331179E-2</v>
      </c>
      <c r="F118" s="9">
        <f>'Combined Spending'!C85</f>
        <v>5.2634232389358555E-2</v>
      </c>
      <c r="G118" s="9">
        <f>'Combined Spending'!D85</f>
        <v>0.13689122977384274</v>
      </c>
      <c r="H118" s="4">
        <f>GDP!C137</f>
        <v>5.8505238882129502E-2</v>
      </c>
      <c r="I118" s="4">
        <f>GDP!D137</f>
        <v>0.13411293982369826</v>
      </c>
      <c r="J118" s="4">
        <f>'Pers Income'!E137</f>
        <v>3.3826298420097115E-2</v>
      </c>
      <c r="K118" s="4">
        <f>'Pers Income'!F137</f>
        <v>0.12566219295404044</v>
      </c>
      <c r="L118" s="4">
        <f>Investment!E138</f>
        <v>0.17249905008589367</v>
      </c>
      <c r="M118" s="4">
        <f>Investment!F138</f>
        <v>8.2438267640287388E-2</v>
      </c>
      <c r="N118" s="4">
        <f>Consumption!G91</f>
        <v>0.12146155628478916</v>
      </c>
      <c r="O118" s="4">
        <f>Consumption!F91</f>
        <v>4.6567246237372163E-2</v>
      </c>
    </row>
    <row r="119" spans="4:15">
      <c r="D119" s="1">
        <v>28672</v>
      </c>
      <c r="E119" s="4">
        <f>Assets!E119</f>
        <v>5.1073418054972279E-2</v>
      </c>
      <c r="F119" s="9">
        <f>'Combined Spending'!C86</f>
        <v>2.3454813384741598E-2</v>
      </c>
      <c r="G119" s="9">
        <f>'Combined Spending'!D86</f>
        <v>0.13626970739081853</v>
      </c>
      <c r="H119" s="4">
        <f>GDP!C138</f>
        <v>2.7199820898057319E-2</v>
      </c>
      <c r="I119" s="4">
        <f>GDP!D138</f>
        <v>0.13055630163801943</v>
      </c>
      <c r="J119" s="4">
        <f>'Pers Income'!E138</f>
        <v>2.9581717195345483E-2</v>
      </c>
      <c r="K119" s="4">
        <f>'Pers Income'!F138</f>
        <v>0.12806452458891318</v>
      </c>
      <c r="L119" s="4">
        <f>Investment!E139</f>
        <v>0.1476066726442864</v>
      </c>
      <c r="M119" s="4">
        <f>Investment!F139</f>
        <v>3.3999415770544071E-2</v>
      </c>
      <c r="N119" s="4">
        <f>Consumption!G92</f>
        <v>0.12126756159725707</v>
      </c>
      <c r="O119" s="4">
        <f>Consumption!F92</f>
        <v>2.1234756297761771E-2</v>
      </c>
    </row>
    <row r="120" spans="4:15">
      <c r="D120" s="1">
        <v>28764</v>
      </c>
      <c r="E120" s="4">
        <f>Assets!E120</f>
        <v>4.679208096401672E-2</v>
      </c>
      <c r="F120" s="9">
        <f>'Combined Spending'!C87</f>
        <v>2.799359218652166E-2</v>
      </c>
      <c r="G120" s="9">
        <f>'Combined Spending'!D87</f>
        <v>0.12766885532585559</v>
      </c>
      <c r="H120" s="4">
        <f>GDP!C139</f>
        <v>3.4193815335193077E-2</v>
      </c>
      <c r="I120" s="4">
        <f>GDP!D139</f>
        <v>0.14447319419480939</v>
      </c>
      <c r="J120" s="4">
        <f>'Pers Income'!E139</f>
        <v>2.8189672663330227E-2</v>
      </c>
      <c r="K120" s="4">
        <f>'Pers Income'!F139</f>
        <v>0.12006980722431099</v>
      </c>
      <c r="L120" s="4">
        <f>Investment!E140</f>
        <v>0.16562750116103295</v>
      </c>
      <c r="M120" s="4">
        <f>Investment!F140</f>
        <v>4.1445036439319946E-2</v>
      </c>
      <c r="N120" s="4">
        <f>Consumption!G93</f>
        <v>0.1140429097240544</v>
      </c>
      <c r="O120" s="4">
        <f>Consumption!F93</f>
        <v>2.5126130944072671E-2</v>
      </c>
    </row>
    <row r="121" spans="4:15">
      <c r="D121" s="1">
        <v>28856</v>
      </c>
      <c r="E121" s="4">
        <f>Assets!E121</f>
        <v>5.7408682524209539E-2</v>
      </c>
      <c r="F121" s="9">
        <f>'Combined Spending'!C88</f>
        <v>2.7571577929961268E-2</v>
      </c>
      <c r="G121" s="9">
        <f>'Combined Spending'!D88</f>
        <v>0.13801674738236858</v>
      </c>
      <c r="H121" s="4">
        <f>GDP!C140</f>
        <v>2.0049262217348866E-2</v>
      </c>
      <c r="I121" s="4">
        <f>GDP!D140</f>
        <v>0.14702010205378702</v>
      </c>
      <c r="J121" s="4">
        <f>'Pers Income'!E140</f>
        <v>3.0537112787518746E-2</v>
      </c>
      <c r="K121" s="4">
        <f>'Pers Income'!F140</f>
        <v>0.12783423055378709</v>
      </c>
      <c r="L121" s="4">
        <f>Investment!E141</f>
        <v>0.13566903401310862</v>
      </c>
      <c r="M121" s="4">
        <f>Investment!F141</f>
        <v>5.4617895138388363E-2</v>
      </c>
      <c r="N121" s="4">
        <f>Consumption!G94</f>
        <v>0.1194365989429946</v>
      </c>
      <c r="O121" s="4">
        <f>Consumption!F94</f>
        <v>2.1714300051311856E-2</v>
      </c>
    </row>
    <row r="122" spans="4:15">
      <c r="D122" s="1">
        <v>28946</v>
      </c>
      <c r="E122" s="4">
        <f>Assets!E122</f>
        <v>4.8115326289222028E-2</v>
      </c>
      <c r="F122" s="9">
        <f>'Combined Spending'!C89</f>
        <v>2.4194276737980053E-2</v>
      </c>
      <c r="G122" s="9">
        <f>'Combined Spending'!D89</f>
        <v>0.10726993635322751</v>
      </c>
      <c r="H122" s="4">
        <f>GDP!C141</f>
        <v>2.5582499871369034E-2</v>
      </c>
      <c r="I122" s="4">
        <f>GDP!D141</f>
        <v>0.11134428102535865</v>
      </c>
      <c r="J122" s="4">
        <f>'Pers Income'!E141</f>
        <v>1.9959768303726391E-2</v>
      </c>
      <c r="K122" s="4">
        <f>'Pers Income'!F141</f>
        <v>0.11270678859555118</v>
      </c>
      <c r="L122" s="4">
        <f>Investment!E142</f>
        <v>0.1098388371199913</v>
      </c>
      <c r="M122" s="4">
        <f>Investment!F142</f>
        <v>1.0481641052022395E-2</v>
      </c>
      <c r="N122" s="4">
        <f>Consumption!G95</f>
        <v>9.8784603936816012E-2</v>
      </c>
      <c r="O122" s="4">
        <f>Consumption!F95</f>
        <v>2.7259585970294428E-2</v>
      </c>
    </row>
    <row r="123" spans="4:15">
      <c r="D123" s="1">
        <v>29037</v>
      </c>
      <c r="E123" s="4">
        <f>Assets!E123</f>
        <v>4.0570731679548756E-2</v>
      </c>
      <c r="F123" s="9">
        <f>'Combined Spending'!C90</f>
        <v>3.6719801306097047E-2</v>
      </c>
      <c r="G123" s="9">
        <f>'Combined Spending'!D90</f>
        <v>0.12162125127140166</v>
      </c>
      <c r="H123" s="4">
        <f>GDP!C142</f>
        <v>2.9452228984732143E-2</v>
      </c>
      <c r="I123" s="4">
        <f>GDP!D142</f>
        <v>0.11378119816137688</v>
      </c>
      <c r="J123" s="4">
        <f>'Pers Income'!E142</f>
        <v>3.1993081097148615E-2</v>
      </c>
      <c r="K123" s="4">
        <f>'Pers Income'!F142</f>
        <v>0.11531283815771674</v>
      </c>
      <c r="L123" s="4">
        <f>Investment!E143</f>
        <v>0.10706141652184951</v>
      </c>
      <c r="M123" s="4">
        <f>Investment!F143</f>
        <v>3.8838774341351613E-2</v>
      </c>
      <c r="N123" s="4">
        <f>Consumption!G96</f>
        <v>0.11494422322628593</v>
      </c>
      <c r="O123" s="4">
        <f>Consumption!F96</f>
        <v>3.6253864508614883E-2</v>
      </c>
    </row>
    <row r="124" spans="4:15">
      <c r="D124" s="1">
        <v>29129</v>
      </c>
      <c r="E124" s="4">
        <f>Assets!E124</f>
        <v>4.2028467113764525E-2</v>
      </c>
      <c r="F124" s="9">
        <f>'Combined Spending'!C91</f>
        <v>1.9616051147693051E-2</v>
      </c>
      <c r="G124" s="9">
        <f>'Combined Spending'!D91</f>
        <v>0.11248070007150318</v>
      </c>
      <c r="H124" s="4">
        <f>GDP!C143</f>
        <v>2.1112137848562175E-2</v>
      </c>
      <c r="I124" s="4">
        <f>GDP!D143</f>
        <v>9.9692807562852412E-2</v>
      </c>
      <c r="J124" s="4">
        <f>'Pers Income'!E143</f>
        <v>2.7562356396712364E-2</v>
      </c>
      <c r="K124" s="4">
        <f>'Pers Income'!F143</f>
        <v>0.11463236654401948</v>
      </c>
      <c r="L124" s="4">
        <f>Investment!E144</f>
        <v>5.7263198508134494E-2</v>
      </c>
      <c r="M124" s="4">
        <f>Investment!F144</f>
        <v>7.1787096700090753E-3</v>
      </c>
      <c r="N124" s="4">
        <f>Consumption!G97</f>
        <v>0.11193322687508747</v>
      </c>
      <c r="O124" s="4">
        <f>Consumption!F97</f>
        <v>2.2357695559153568E-2</v>
      </c>
    </row>
    <row r="125" spans="4:15">
      <c r="D125" s="1">
        <v>29221</v>
      </c>
      <c r="E125" s="4">
        <f>Assets!E125</f>
        <v>1.499069047149424E-2</v>
      </c>
      <c r="F125" s="9">
        <f>'Combined Spending'!C92</f>
        <v>2.7752708397388318E-2</v>
      </c>
      <c r="G125" s="9">
        <f>'Combined Spending'!D92</f>
        <v>0.11267679750504007</v>
      </c>
      <c r="H125" s="4">
        <f>GDP!C144</f>
        <v>2.4215063569176902E-2</v>
      </c>
      <c r="I125" s="4">
        <f>GDP!D144</f>
        <v>0.10418386692049821</v>
      </c>
      <c r="J125" s="4">
        <f>'Pers Income'!E144</f>
        <v>2.9005131325984427E-2</v>
      </c>
      <c r="K125" s="4">
        <f>'Pers Income'!F144</f>
        <v>0.11297537030314403</v>
      </c>
      <c r="L125" s="4">
        <f>Investment!E145</f>
        <v>8.157932416953069E-2</v>
      </c>
      <c r="M125" s="4">
        <f>Investment!F145</f>
        <v>3.3721831949639992E-2</v>
      </c>
      <c r="N125" s="4">
        <f>Consumption!G98</f>
        <v>0.11709409567298315</v>
      </c>
      <c r="O125" s="4">
        <f>Consumption!F98</f>
        <v>2.6456431434791951E-2</v>
      </c>
    </row>
    <row r="126" spans="4:15">
      <c r="D126" s="1">
        <v>29312</v>
      </c>
      <c r="E126" s="4">
        <f>Assets!E126</f>
        <v>1.7929232516486017E-2</v>
      </c>
      <c r="F126" s="9">
        <f>'Combined Spending'!C93</f>
        <v>-1.3388361469921728E-2</v>
      </c>
      <c r="G126" s="9">
        <f>'Combined Spending'!D93</f>
        <v>7.1847307951412295E-2</v>
      </c>
      <c r="H126" s="4">
        <f>GDP!C145</f>
        <v>2.691908717411152E-3</v>
      </c>
      <c r="I126" s="4">
        <f>GDP!D145</f>
        <v>7.9538924695330096E-2</v>
      </c>
      <c r="J126" s="4">
        <f>'Pers Income'!E145</f>
        <v>1.6804192580186793E-2</v>
      </c>
      <c r="K126" s="4">
        <f>'Pers Income'!F145</f>
        <v>0.10953202070390743</v>
      </c>
      <c r="L126" s="4">
        <f>Investment!E146</f>
        <v>4.5637450275471305E-3</v>
      </c>
      <c r="M126" s="4">
        <f>Investment!F146</f>
        <v>-3.513339584827288E-2</v>
      </c>
      <c r="N126" s="4">
        <f>Consumption!G99</f>
        <v>7.8063001147144984E-2</v>
      </c>
      <c r="O126" s="4">
        <f>Consumption!F99</f>
        <v>-8.6327047130835451E-3</v>
      </c>
    </row>
    <row r="127" spans="4:15">
      <c r="D127" s="1">
        <v>29403</v>
      </c>
      <c r="E127" s="4">
        <f>Assets!E127</f>
        <v>2.4313141437545139E-2</v>
      </c>
      <c r="F127" s="9">
        <f>'Combined Spending'!C94</f>
        <v>3.0943281130230208E-2</v>
      </c>
      <c r="G127" s="9">
        <f>'Combined Spending'!D94</f>
        <v>6.587506010582321E-2</v>
      </c>
      <c r="H127" s="4">
        <f>GDP!C146</f>
        <v>2.1138204988146045E-2</v>
      </c>
      <c r="I127" s="4">
        <f>GDP!D146</f>
        <v>7.0820392380316927E-2</v>
      </c>
      <c r="J127" s="4">
        <f>'Pers Income'!E146</f>
        <v>3.4829158972067724E-2</v>
      </c>
      <c r="K127" s="4">
        <f>'Pers Income'!F146</f>
        <v>0.11258118767321235</v>
      </c>
      <c r="L127" s="4">
        <f>Investment!E147</f>
        <v>2.6168536933978102E-2</v>
      </c>
      <c r="M127" s="4">
        <f>Investment!F147</f>
        <v>2.8839740682442737E-2</v>
      </c>
      <c r="N127" s="4">
        <f>Consumption!G100</f>
        <v>7.3003968080931486E-2</v>
      </c>
      <c r="O127" s="4">
        <f>Consumption!F100</f>
        <v>3.139102944242466E-2</v>
      </c>
    </row>
    <row r="128" spans="4:15">
      <c r="D128" s="1">
        <v>29495</v>
      </c>
      <c r="E128" s="4">
        <f>Assets!E128</f>
        <v>2.3876315065190293E-2</v>
      </c>
      <c r="F128" s="9">
        <f>'Combined Spending'!C95</f>
        <v>3.6416621251048921E-2</v>
      </c>
      <c r="G128" s="9">
        <f>'Combined Spending'!D95</f>
        <v>8.3437856070608024E-2</v>
      </c>
      <c r="H128" s="4">
        <f>GDP!C147</f>
        <v>4.5186335784249236E-2</v>
      </c>
      <c r="I128" s="4">
        <f>GDP!D147</f>
        <v>9.6066534428975101E-2</v>
      </c>
      <c r="J128" s="4">
        <f>'Pers Income'!E147</f>
        <v>4.0966713959425888E-2</v>
      </c>
      <c r="K128" s="4">
        <f>'Pers Income'!F147</f>
        <v>0.12709459989027352</v>
      </c>
      <c r="L128" s="4">
        <f>Investment!E148</f>
        <v>2.4873591115523543E-2</v>
      </c>
      <c r="M128" s="4">
        <f>Investment!F148</f>
        <v>3.241735445345021E-2</v>
      </c>
      <c r="N128" s="4">
        <f>Consumption!G101</f>
        <v>8.8650577531419097E-2</v>
      </c>
      <c r="O128" s="4">
        <f>Consumption!F101</f>
        <v>3.7265777967948589E-2</v>
      </c>
    </row>
    <row r="129" spans="4:15">
      <c r="D129" s="1">
        <v>29587</v>
      </c>
      <c r="E129" s="4">
        <f>Assets!E129</f>
        <v>2.4127384196534887E-2</v>
      </c>
      <c r="F129" s="9">
        <f>'Combined Spending'!C96</f>
        <v>3.484700300416381E-2</v>
      </c>
      <c r="G129" s="9">
        <f>'Combined Spending'!D96</f>
        <v>9.0916529954215217E-2</v>
      </c>
      <c r="H129" s="4">
        <f>GDP!C148</f>
        <v>4.6439910542655977E-2</v>
      </c>
      <c r="I129" s="4">
        <f>GDP!D148</f>
        <v>0.11985051483202275</v>
      </c>
      <c r="J129" s="4">
        <f>'Pers Income'!E148</f>
        <v>2.6255960849215831E-2</v>
      </c>
      <c r="K129" s="4">
        <f>'Pers Income'!F148</f>
        <v>0.12408336592825159</v>
      </c>
      <c r="L129" s="4">
        <f>Investment!E149</f>
        <v>0.1167272020458799</v>
      </c>
      <c r="M129" s="4">
        <f>Investment!F149</f>
        <v>5.1342128963505533E-2</v>
      </c>
      <c r="N129" s="4">
        <f>Consumption!G102</f>
        <v>9.3852314319239669E-2</v>
      </c>
      <c r="O129" s="4">
        <f>Consumption!F102</f>
        <v>3.1360995204552392E-2</v>
      </c>
    </row>
    <row r="130" spans="4:15">
      <c r="D130" s="1">
        <v>29677</v>
      </c>
      <c r="E130" s="4">
        <f>Assets!E130</f>
        <v>2.4643674884432608E-2</v>
      </c>
      <c r="F130" s="9">
        <f>'Combined Spending'!C97</f>
        <v>1.1701336546658806E-2</v>
      </c>
      <c r="G130" s="9">
        <f>'Combined Spending'!D97</f>
        <v>0.11865871870299791</v>
      </c>
      <c r="H130" s="4">
        <f>GDP!C149</f>
        <v>1.2267436910370194E-2</v>
      </c>
      <c r="I130" s="4">
        <f>GDP!D149</f>
        <v>0.13054488673574163</v>
      </c>
      <c r="J130" s="4">
        <f>'Pers Income'!E149</f>
        <v>2.0293835122305069E-2</v>
      </c>
      <c r="K130" s="4">
        <f>'Pers Income'!F149</f>
        <v>0.1279411874864779</v>
      </c>
      <c r="L130" s="4">
        <f>Investment!E150</f>
        <v>0.11819313349237634</v>
      </c>
      <c r="M130" s="4">
        <f>Investment!F150</f>
        <v>3.0190301971277249E-2</v>
      </c>
      <c r="N130" s="4">
        <f>Consumption!G103</f>
        <v>0.11189359959394589</v>
      </c>
      <c r="O130" s="4">
        <f>Consumption!F103</f>
        <v>7.7182596284018747E-3</v>
      </c>
    </row>
    <row r="131" spans="4:15">
      <c r="D131" s="1">
        <v>29768</v>
      </c>
      <c r="E131" s="4">
        <f>Assets!E131</f>
        <v>3.5290718801412684E-3</v>
      </c>
      <c r="F131" s="9">
        <f>'Combined Spending'!C98</f>
        <v>2.0430388057190739E-2</v>
      </c>
      <c r="G131" s="9">
        <f>'Combined Spending'!D98</f>
        <v>0.1072513603058851</v>
      </c>
      <c r="H131" s="4">
        <f>GDP!C150</f>
        <v>3.1012176319480646E-2</v>
      </c>
      <c r="I131" s="4">
        <f>GDP!D150</f>
        <v>0.14147677406096928</v>
      </c>
      <c r="J131" s="4">
        <f>'Pers Income'!E150</f>
        <v>3.8793189324968246E-2</v>
      </c>
      <c r="K131" s="4">
        <f>'Pers Income'!F150</f>
        <v>0.13226189401539368</v>
      </c>
      <c r="L131" s="4">
        <f>Investment!E151</f>
        <v>0.12080057696654826</v>
      </c>
      <c r="M131" s="4">
        <f>Investment!F151</f>
        <v>3.4824782842036217E-2</v>
      </c>
      <c r="N131" s="4">
        <f>Consumption!G104</f>
        <v>9.6659881346031443E-2</v>
      </c>
      <c r="O131" s="4">
        <f>Consumption!F104</f>
        <v>1.7260252584198124E-2</v>
      </c>
    </row>
    <row r="132" spans="4:15">
      <c r="D132" s="1">
        <v>29860</v>
      </c>
      <c r="E132" s="4">
        <f>Assets!E132</f>
        <v>8.021327282939375E-3</v>
      </c>
      <c r="F132" s="9">
        <f>'Combined Spending'!C99</f>
        <v>2.0482877939080602E-3</v>
      </c>
      <c r="G132" s="9">
        <f>'Combined Spending'!D99</f>
        <v>7.0534095075296288E-2</v>
      </c>
      <c r="H132" s="4">
        <f>GDP!C151</f>
        <v>6.197921921947798E-3</v>
      </c>
      <c r="I132" s="4">
        <f>GDP!D151</f>
        <v>9.889645382754389E-2</v>
      </c>
      <c r="J132" s="4">
        <f>'Pers Income'!E151</f>
        <v>1.2618517186966317E-2</v>
      </c>
      <c r="K132" s="4">
        <f>'Pers Income'!F151</f>
        <v>0.10142749504847608</v>
      </c>
      <c r="L132" s="4">
        <f>Investment!E152</f>
        <v>7.5977447714738175E-2</v>
      </c>
      <c r="M132" s="4">
        <f>Investment!F152</f>
        <v>9.2967864620349099E-3</v>
      </c>
      <c r="N132" s="4">
        <f>Consumption!G105</f>
        <v>5.770891237464161E-2</v>
      </c>
      <c r="O132" s="4">
        <f>Consumption!F105</f>
        <v>4.2435810755906664E-4</v>
      </c>
    </row>
    <row r="133" spans="4:15">
      <c r="D133" s="1">
        <v>29952</v>
      </c>
      <c r="E133" s="4">
        <f>Assets!E133</f>
        <v>1.4499716347029231E-2</v>
      </c>
      <c r="F133" s="9">
        <f>'Combined Spending'!C100</f>
        <v>1.3819463029296332E-2</v>
      </c>
      <c r="G133" s="9">
        <f>'Combined Spending'!D100</f>
        <v>4.8781412395339008E-2</v>
      </c>
      <c r="H133" s="4">
        <f>GDP!C152</f>
        <v>-1.9860900543706098E-3</v>
      </c>
      <c r="I133" s="4">
        <f>GDP!D152</f>
        <v>4.8042926746827835E-2</v>
      </c>
      <c r="J133" s="4">
        <f>'Pers Income'!E152</f>
        <v>1.3063652251935218E-2</v>
      </c>
      <c r="K133" s="4">
        <f>'Pers Income'!F152</f>
        <v>8.7268871891553773E-2</v>
      </c>
      <c r="L133" s="4">
        <f>Investment!E153</f>
        <v>3.845236438808175E-2</v>
      </c>
      <c r="M133" s="4">
        <f>Investment!F153</f>
        <v>-5.7379389095060396E-3</v>
      </c>
      <c r="N133" s="4">
        <f>Consumption!G106</f>
        <v>4.4252613272867496E-2</v>
      </c>
      <c r="O133" s="4">
        <f>Consumption!F106</f>
        <v>1.8239897451657442E-2</v>
      </c>
    </row>
    <row r="134" spans="4:15">
      <c r="D134" s="1">
        <v>30042</v>
      </c>
      <c r="E134" s="4">
        <f>Assets!E134</f>
        <v>7.0446351618206181E-3</v>
      </c>
      <c r="F134" s="9">
        <f>'Combined Spending'!C101</f>
        <v>5.8733709754075492E-3</v>
      </c>
      <c r="G134" s="9">
        <f>'Combined Spending'!D101</f>
        <v>4.2739844847279919E-2</v>
      </c>
      <c r="H134" s="4">
        <f>GDP!C153</f>
        <v>1.7612914141701061E-2</v>
      </c>
      <c r="I134" s="4">
        <f>GDP!D153</f>
        <v>5.3577323486371065E-2</v>
      </c>
      <c r="J134" s="4">
        <f>'Pers Income'!E153</f>
        <v>1.6292756388025961E-2</v>
      </c>
      <c r="K134" s="4">
        <f>'Pers Income'!F153</f>
        <v>8.3005150782969925E-2</v>
      </c>
      <c r="L134" s="4">
        <f>Investment!E154</f>
        <v>-1.5196916437768378E-2</v>
      </c>
      <c r="M134" s="4">
        <f>Investment!F154</f>
        <v>-1.8637087229352246E-2</v>
      </c>
      <c r="N134" s="4">
        <f>Consumption!G107</f>
        <v>4.794644314180329E-2</v>
      </c>
      <c r="O134" s="4">
        <f>Consumption!F107</f>
        <v>1.1282856699622916E-2</v>
      </c>
    </row>
    <row r="135" spans="4:15">
      <c r="D135" s="1">
        <v>30133</v>
      </c>
      <c r="E135" s="4">
        <f>Assets!E135</f>
        <v>1.4528984224756998E-2</v>
      </c>
      <c r="F135" s="9">
        <f>'Combined Spending'!C102</f>
        <v>1.7027532096376981E-2</v>
      </c>
      <c r="G135" s="9">
        <f>'Combined Spending'!D102</f>
        <v>3.9262592956171287E-2</v>
      </c>
      <c r="H135" s="4">
        <f>GDP!C154</f>
        <v>1.0309210281478928E-2</v>
      </c>
      <c r="I135" s="4">
        <f>GDP!D154</f>
        <v>3.2421244006871172E-2</v>
      </c>
      <c r="J135" s="4">
        <f>'Pers Income'!E154</f>
        <v>1.4495639332506466E-2</v>
      </c>
      <c r="K135" s="4">
        <f>'Pers Income'!F154</f>
        <v>5.7673475466208844E-2</v>
      </c>
      <c r="L135" s="4">
        <f>Investment!E155</f>
        <v>-3.0047261077806187E-2</v>
      </c>
      <c r="M135" s="4">
        <f>Investment!F155</f>
        <v>-5.9229111335775833E-3</v>
      </c>
      <c r="N135" s="4">
        <f>Consumption!G108</f>
        <v>5.2770305356140419E-2</v>
      </c>
      <c r="O135" s="4">
        <f>Consumption!F108</f>
        <v>2.194286143954776E-2</v>
      </c>
    </row>
    <row r="136" spans="4:15">
      <c r="D136" s="1">
        <v>30225</v>
      </c>
      <c r="E136" s="4">
        <f>Assets!E136</f>
        <v>1.7733935415996157E-2</v>
      </c>
      <c r="F136" s="9">
        <f>'Combined Spending'!C103</f>
        <v>2.2223470965283116E-2</v>
      </c>
      <c r="G136" s="9">
        <f>'Combined Spending'!D103</f>
        <v>6.0187046828758826E-2</v>
      </c>
      <c r="H136" s="4">
        <f>GDP!C155</f>
        <v>1.0765161502672659E-2</v>
      </c>
      <c r="I136" s="4">
        <f>GDP!D155</f>
        <v>3.7107514040705683E-2</v>
      </c>
      <c r="J136" s="4">
        <f>'Pers Income'!E155</f>
        <v>1.4696344989525245E-2</v>
      </c>
      <c r="K136" s="4">
        <f>'Pers Income'!F155</f>
        <v>5.9843753133516253E-2</v>
      </c>
      <c r="L136" s="4">
        <f>Investment!E156</f>
        <v>-3.253036262884379E-2</v>
      </c>
      <c r="M136" s="4">
        <f>Investment!F156</f>
        <v>-8.2832728901853694E-3</v>
      </c>
      <c r="N136" s="4">
        <f>Consumption!G109</f>
        <v>8.2398090314328987E-2</v>
      </c>
      <c r="O136" s="4">
        <f>Consumption!F109</f>
        <v>2.8578987467966027E-2</v>
      </c>
    </row>
    <row r="137" spans="4:15">
      <c r="D137" s="1">
        <v>30317</v>
      </c>
      <c r="E137" s="4">
        <f>Assets!E137</f>
        <v>3.5085276669152968E-2</v>
      </c>
      <c r="F137" s="9">
        <f>'Combined Spending'!C104</f>
        <v>1.4067626313278287E-2</v>
      </c>
      <c r="G137" s="9">
        <f>'Combined Spending'!D104</f>
        <v>6.0446559995324022E-2</v>
      </c>
      <c r="H137" s="4">
        <f>GDP!C156</f>
        <v>2.0823138806328485E-2</v>
      </c>
      <c r="I137" s="4">
        <f>GDP!D156</f>
        <v>6.0810212375034395E-2</v>
      </c>
      <c r="J137" s="4">
        <f>'Pers Income'!E156</f>
        <v>1.3525119656205866E-2</v>
      </c>
      <c r="K137" s="4">
        <f>'Pers Income'!F156</f>
        <v>6.0326529654620133E-2</v>
      </c>
      <c r="L137" s="4">
        <f>Investment!E157</f>
        <v>-1.3308670790816076E-2</v>
      </c>
      <c r="M137" s="4">
        <f>Investment!F157</f>
        <v>8.6063627730283599E-4</v>
      </c>
      <c r="N137" s="4">
        <f>Consumption!G110</f>
        <v>8.0782907041229993E-2</v>
      </c>
      <c r="O137" s="4">
        <f>Consumption!F110</f>
        <v>1.6720452743575632E-2</v>
      </c>
    </row>
    <row r="138" spans="4:15">
      <c r="D138" s="1">
        <v>30407</v>
      </c>
      <c r="E138" s="4">
        <f>Assets!E138</f>
        <v>4.8264138141422094E-2</v>
      </c>
      <c r="F138" s="9">
        <f>'Combined Spending'!C105</f>
        <v>3.3602620605906484E-2</v>
      </c>
      <c r="G138" s="9">
        <f>'Combined Spending'!D105</f>
        <v>8.9680247087964168E-2</v>
      </c>
      <c r="H138" s="4">
        <f>GDP!C157</f>
        <v>3.0354869979469744E-2</v>
      </c>
      <c r="I138" s="4">
        <f>GDP!D157</f>
        <v>7.4093059605542827E-2</v>
      </c>
      <c r="J138" s="4">
        <f>'Pers Income'!E157</f>
        <v>1.717432484245783E-2</v>
      </c>
      <c r="K138" s="4">
        <f>'Pers Income'!F157</f>
        <v>6.1246294568878604E-2</v>
      </c>
      <c r="L138" s="4">
        <f>Investment!E158</f>
        <v>3.6481718264076979E-2</v>
      </c>
      <c r="M138" s="4">
        <f>Investment!F158</f>
        <v>4.4240177909562632E-2</v>
      </c>
      <c r="N138" s="4">
        <f>Consumption!G111</f>
        <v>0.10238864840829497</v>
      </c>
      <c r="O138" s="4">
        <f>Consumption!F111</f>
        <v>3.1499234760795539E-2</v>
      </c>
    </row>
    <row r="139" spans="4:15">
      <c r="D139" s="1">
        <v>30498</v>
      </c>
      <c r="E139" s="4">
        <f>Assets!E139</f>
        <v>4.779843502563394E-2</v>
      </c>
      <c r="F139" s="9">
        <f>'Combined Spending'!C106</f>
        <v>3.657701474755707E-2</v>
      </c>
      <c r="G139" s="9">
        <f>'Combined Spending'!D106</f>
        <v>0.11062627304447788</v>
      </c>
      <c r="H139" s="4">
        <f>GDP!C158</f>
        <v>3.0828635359758261E-2</v>
      </c>
      <c r="I139" s="4">
        <f>GDP!D158</f>
        <v>9.5907937505681259E-2</v>
      </c>
      <c r="J139" s="4">
        <f>'Pers Income'!E158</f>
        <v>2.0091948740922246E-2</v>
      </c>
      <c r="K139" s="4">
        <f>'Pers Income'!F158</f>
        <v>6.7100496787874678E-2</v>
      </c>
      <c r="L139" s="4">
        <f>Investment!E159</f>
        <v>9.7139785797193026E-2</v>
      </c>
      <c r="M139" s="4">
        <f>Investment!F159</f>
        <v>4.9755010995321022E-2</v>
      </c>
      <c r="N139" s="4">
        <f>Consumption!G112</f>
        <v>0.11532923130726268</v>
      </c>
      <c r="O139" s="4">
        <f>Consumption!F112</f>
        <v>3.3939117329483889E-2</v>
      </c>
    </row>
    <row r="140" spans="4:15">
      <c r="D140" s="1">
        <v>30590</v>
      </c>
      <c r="E140" s="4">
        <f>Assets!E140</f>
        <v>3.6436311448733903E-2</v>
      </c>
      <c r="F140" s="9">
        <f>'Combined Spending'!C107</f>
        <v>3.1314630686865852E-2</v>
      </c>
      <c r="G140" s="9">
        <f>'Combined Spending'!D107</f>
        <v>0.12050364440800081</v>
      </c>
      <c r="H140" s="4">
        <f>GDP!C159</f>
        <v>2.8604467281202684E-2</v>
      </c>
      <c r="I140" s="4">
        <f>GDP!D159</f>
        <v>0.11524995437260345</v>
      </c>
      <c r="J140" s="4">
        <f>'Pers Income'!E159</f>
        <v>2.9116489281237487E-2</v>
      </c>
      <c r="K140" s="4">
        <f>'Pers Income'!F159</f>
        <v>8.2265371691999628E-2</v>
      </c>
      <c r="L140" s="4">
        <f>Investment!E160</f>
        <v>0.17961617659171414</v>
      </c>
      <c r="M140" s="4">
        <f>Investment!F160</f>
        <v>7.6099337887672494E-2</v>
      </c>
      <c r="N140" s="4">
        <f>Consumption!G113</f>
        <v>0.10842606344424158</v>
      </c>
      <c r="O140" s="4">
        <f>Consumption!F113</f>
        <v>2.2212747606624554E-2</v>
      </c>
    </row>
    <row r="141" spans="4:15">
      <c r="D141" s="1">
        <v>30682</v>
      </c>
      <c r="E141" s="4">
        <f>Assets!E141</f>
        <v>2.8152484726148282E-2</v>
      </c>
      <c r="F141" s="9">
        <f>'Combined Spending'!C108</f>
        <v>2.0918542058510011E-2</v>
      </c>
      <c r="G141" s="9">
        <f>'Combined Spending'!D108</f>
        <v>0.12807362875704539</v>
      </c>
      <c r="H141" s="4">
        <f>GDP!C160</f>
        <v>2.9870034727328007E-2</v>
      </c>
      <c r="I141" s="4">
        <f>GDP!D160</f>
        <v>0.1251336941503933</v>
      </c>
      <c r="J141" s="4">
        <f>'Pers Income'!E160</f>
        <v>2.9262409464574188E-2</v>
      </c>
      <c r="K141" s="4">
        <f>'Pers Income'!F160</f>
        <v>9.9070010741948183E-2</v>
      </c>
      <c r="L141" s="4">
        <f>Investment!E161</f>
        <v>0.15389347947487497</v>
      </c>
      <c r="M141" s="4">
        <f>Investment!F161</f>
        <v>2.1469488301684467E-2</v>
      </c>
      <c r="N141" s="4">
        <f>Consumption!G114</f>
        <v>0.11287430272897678</v>
      </c>
      <c r="O141" s="4">
        <f>Consumption!F114</f>
        <v>2.0800667029979625E-2</v>
      </c>
    </row>
    <row r="142" spans="4:15">
      <c r="D142" s="1">
        <v>30773</v>
      </c>
      <c r="E142" s="4">
        <f>Assets!E142</f>
        <v>2.1865292242370892E-2</v>
      </c>
      <c r="F142" s="9">
        <f>'Combined Spending'!C109</f>
        <v>2.7628368184738197E-2</v>
      </c>
      <c r="G142" s="9">
        <f>'Combined Spending'!D109</f>
        <v>0.12155333123312155</v>
      </c>
      <c r="H142" s="4">
        <f>GDP!C161</f>
        <v>2.5984031950428532E-2</v>
      </c>
      <c r="I142" s="4">
        <f>GDP!D161</f>
        <v>0.12036079766449991</v>
      </c>
      <c r="J142" s="4">
        <f>'Pers Income'!E161</f>
        <v>2.6397403670206633E-2</v>
      </c>
      <c r="K142" s="4">
        <f>'Pers Income'!F161</f>
        <v>0.10903566667595707</v>
      </c>
      <c r="L142" s="4">
        <f>Investment!E162</f>
        <v>0.14950574501913014</v>
      </c>
      <c r="M142" s="4">
        <f>Investment!F162</f>
        <v>4.5763267984578693E-2</v>
      </c>
      <c r="N142" s="4">
        <f>Consumption!G115</f>
        <v>0.10450926528050788</v>
      </c>
      <c r="O142" s="4">
        <f>Consumption!F115</f>
        <v>2.3745861620915958E-2</v>
      </c>
    </row>
    <row r="143" spans="4:15">
      <c r="D143" s="1">
        <v>30864</v>
      </c>
      <c r="E143" s="4">
        <f>Assets!E143</f>
        <v>3.7440008489503025E-2</v>
      </c>
      <c r="F143" s="9">
        <f>'Combined Spending'!C110</f>
        <v>1.6198182386613341E-2</v>
      </c>
      <c r="G143" s="9">
        <f>'Combined Spending'!D110</f>
        <v>9.950388676745972E-2</v>
      </c>
      <c r="H143" s="4">
        <f>GDP!C162</f>
        <v>1.8617563193943708E-2</v>
      </c>
      <c r="I143" s="4">
        <f>GDP!D162</f>
        <v>0.10708913826084338</v>
      </c>
      <c r="J143" s="4">
        <f>'Pers Income'!E162</f>
        <v>2.2835759370982318E-2</v>
      </c>
      <c r="K143" s="4">
        <f>'Pers Income'!F162</f>
        <v>0.11201871526789738</v>
      </c>
      <c r="L143" s="4">
        <f>Investment!E163</f>
        <v>0.10074488259790032</v>
      </c>
      <c r="M143" s="4">
        <f>Investment!F163</f>
        <v>3.0452300459909088E-2</v>
      </c>
      <c r="N143" s="4">
        <f>Consumption!G116</f>
        <v>8.2227378965009576E-2</v>
      </c>
      <c r="O143" s="4">
        <f>Consumption!F116</f>
        <v>1.3080882280064614E-2</v>
      </c>
    </row>
    <row r="144" spans="4:15">
      <c r="D144" s="1">
        <v>30956</v>
      </c>
      <c r="E144" s="4">
        <f>Assets!E144</f>
        <v>4.8483188339720519E-2</v>
      </c>
      <c r="F144" s="9">
        <f>'Combined Spending'!C111</f>
        <v>2.0323783081649154E-2</v>
      </c>
      <c r="G144" s="9">
        <f>'Combined Spending'!D111</f>
        <v>8.7786337824363472E-2</v>
      </c>
      <c r="H144" s="4">
        <f>GDP!C163</f>
        <v>1.5743649384832071E-2</v>
      </c>
      <c r="I144" s="4">
        <f>GDP!D163</f>
        <v>9.3247013075584834E-2</v>
      </c>
      <c r="J144" s="4">
        <f>'Pers Income'!E163</f>
        <v>1.6272969025057177E-2</v>
      </c>
      <c r="K144" s="4">
        <f>'Pers Income'!F163</f>
        <v>9.8140563432268013E-2</v>
      </c>
      <c r="L144" s="4">
        <f>Investment!E164</f>
        <v>0.10842424739561971</v>
      </c>
      <c r="M144" s="4">
        <f>Investment!F164</f>
        <v>2.8595787005790154E-2</v>
      </c>
      <c r="N144" s="4">
        <f>Consumption!G117</f>
        <v>7.8279417998017811E-2</v>
      </c>
      <c r="O144" s="4">
        <f>Consumption!F117</f>
        <v>1.8483719764645655E-2</v>
      </c>
    </row>
    <row r="145" spans="4:15">
      <c r="D145" s="1">
        <v>31048</v>
      </c>
      <c r="E145" s="4">
        <f>Assets!E145</f>
        <v>5.8759333675023923E-2</v>
      </c>
      <c r="F145" s="9">
        <f>'Combined Spending'!C112</f>
        <v>2.3841957640073928E-2</v>
      </c>
      <c r="G145" s="9">
        <f>'Combined Spending'!D112</f>
        <v>9.0901230343600176E-2</v>
      </c>
      <c r="H145" s="4">
        <f>GDP!C164</f>
        <v>1.967361616140172E-2</v>
      </c>
      <c r="I145" s="4">
        <f>GDP!D164</f>
        <v>8.2423119025479066E-2</v>
      </c>
      <c r="J145" s="4">
        <f>'Pers Income'!E164</f>
        <v>1.8787717251960899E-2</v>
      </c>
      <c r="K145" s="4">
        <f>'Pers Income'!F164</f>
        <v>8.6964905696819889E-2</v>
      </c>
      <c r="L145" s="4">
        <f>Investment!E165</f>
        <v>5.7717397840859594E-2</v>
      </c>
      <c r="M145" s="4">
        <f>Investment!F165</f>
        <v>-2.0770430012037587E-3</v>
      </c>
      <c r="N145" s="4">
        <f>Consumption!G118</f>
        <v>8.7642610294497839E-2</v>
      </c>
      <c r="O145" s="4">
        <f>Consumption!F118</f>
        <v>2.966474509939368E-2</v>
      </c>
    </row>
    <row r="146" spans="4:15">
      <c r="D146" s="1">
        <v>31138</v>
      </c>
      <c r="E146" s="4">
        <f>Assets!E146</f>
        <v>6.5762918376802565E-2</v>
      </c>
      <c r="F146" s="9">
        <f>'Combined Spending'!C113</f>
        <v>1.9289365229169724E-2</v>
      </c>
      <c r="G146" s="9">
        <f>'Combined Spending'!D113</f>
        <v>8.2048780503062912E-2</v>
      </c>
      <c r="H146" s="4">
        <f>GDP!C165</f>
        <v>1.5299392364558583E-2</v>
      </c>
      <c r="I146" s="4">
        <f>GDP!D165</f>
        <v>7.1150720483160193E-2</v>
      </c>
      <c r="J146" s="4">
        <f>'Pers Income'!E165</f>
        <v>1.1602978058149997E-2</v>
      </c>
      <c r="K146" s="4">
        <f>'Pers Income'!F165</f>
        <v>7.129746403850605E-2</v>
      </c>
      <c r="L146" s="4">
        <f>Investment!E166</f>
        <v>5.0081955982279089E-2</v>
      </c>
      <c r="M146" s="4">
        <f>Investment!F166</f>
        <v>2.3013679667376798E-2</v>
      </c>
      <c r="N146" s="4">
        <f>Consumption!G119</f>
        <v>8.2046465245603314E-2</v>
      </c>
      <c r="O146" s="4">
        <f>Consumption!F119</f>
        <v>1.8478478492845143E-2</v>
      </c>
    </row>
    <row r="147" spans="4:15">
      <c r="D147" s="1">
        <v>31229</v>
      </c>
      <c r="E147" s="4">
        <f>Assets!E147</f>
        <v>5.7439846784745938E-2</v>
      </c>
      <c r="F147" s="9">
        <f>'Combined Spending'!C114</f>
        <v>2.1164662024499702E-2</v>
      </c>
      <c r="G147" s="9">
        <f>'Combined Spending'!D114</f>
        <v>8.7337092693257026E-2</v>
      </c>
      <c r="H147" s="4">
        <f>GDP!C166</f>
        <v>2.1394276496680919E-2</v>
      </c>
      <c r="I147" s="4">
        <f>GDP!D166</f>
        <v>7.4070637203893036E-2</v>
      </c>
      <c r="J147" s="4">
        <f>'Pers Income'!E166</f>
        <v>1.3610646148089307E-2</v>
      </c>
      <c r="K147" s="4">
        <f>'Pers Income'!F166</f>
        <v>6.1635267238473297E-2</v>
      </c>
      <c r="L147" s="4">
        <f>Investment!E167</f>
        <v>1.6867957294811747E-2</v>
      </c>
      <c r="M147" s="4">
        <f>Investment!F167</f>
        <v>-3.9386060717357787E-3</v>
      </c>
      <c r="N147" s="4">
        <f>Consumption!G120</f>
        <v>9.6544299782247739E-2</v>
      </c>
      <c r="O147" s="4">
        <f>Consumption!F120</f>
        <v>2.6654679224357901E-2</v>
      </c>
    </row>
    <row r="148" spans="4:15">
      <c r="D148" s="1">
        <v>31321</v>
      </c>
      <c r="E148" s="4">
        <f>Assets!E148</f>
        <v>6.9687999115624302E-2</v>
      </c>
      <c r="F148" s="9">
        <f>'Combined Spending'!C115</f>
        <v>6.0680494570588437E-3</v>
      </c>
      <c r="G148" s="9">
        <f>'Combined Spending'!D115</f>
        <v>7.2145064230728168E-2</v>
      </c>
      <c r="H148" s="4">
        <f>GDP!C167</f>
        <v>1.3066780524089099E-2</v>
      </c>
      <c r="I148" s="4">
        <f>GDP!D167</f>
        <v>7.1240054660048679E-2</v>
      </c>
      <c r="J148" s="4">
        <f>'Pers Income'!E167</f>
        <v>1.7629883646267833E-2</v>
      </c>
      <c r="K148" s="4">
        <f>'Pers Income'!F167</f>
        <v>6.3052749017891999E-2</v>
      </c>
      <c r="L148" s="4">
        <f>Investment!E168</f>
        <v>4.393610552179996E-2</v>
      </c>
      <c r="M148" s="4">
        <f>Investment!F168</f>
        <v>2.4486805653264627E-2</v>
      </c>
      <c r="N148" s="4">
        <f>Consumption!G121</f>
        <v>7.8969413848399728E-2</v>
      </c>
      <c r="O148" s="4">
        <f>Consumption!F121</f>
        <v>2.1599513551984369E-3</v>
      </c>
    </row>
    <row r="149" spans="4:15">
      <c r="D149" s="1">
        <v>31413</v>
      </c>
      <c r="E149" s="4">
        <f>Assets!E149</f>
        <v>7.4185243521051172E-2</v>
      </c>
      <c r="F149" s="9">
        <f>'Combined Spending'!C116</f>
        <v>1.3788161891211495E-2</v>
      </c>
      <c r="G149" s="9">
        <f>'Combined Spending'!D116</f>
        <v>6.1616947651317498E-2</v>
      </c>
      <c r="H149" s="4">
        <f>GDP!C168</f>
        <v>1.4356131981006744E-2</v>
      </c>
      <c r="I149" s="4">
        <f>GDP!D168</f>
        <v>6.5653657254274675E-2</v>
      </c>
      <c r="J149" s="4">
        <f>'Pers Income'!E168</f>
        <v>1.7216288604838169E-2</v>
      </c>
      <c r="K149" s="4">
        <f>'Pers Income'!F168</f>
        <v>6.1413043792827783E-2</v>
      </c>
      <c r="L149" s="4">
        <f>Investment!E169</f>
        <v>1.933299826991286E-2</v>
      </c>
      <c r="M149" s="4">
        <f>Investment!F169</f>
        <v>-1.0963354454959771E-3</v>
      </c>
      <c r="N149" s="4">
        <f>Consumption!G122</f>
        <v>6.5715748615190472E-2</v>
      </c>
      <c r="O149" s="4">
        <f>Consumption!F122</f>
        <v>1.701672036502197E-2</v>
      </c>
    </row>
    <row r="150" spans="4:15">
      <c r="D150" s="1">
        <v>31503</v>
      </c>
      <c r="E150" s="4">
        <f>Assets!E150</f>
        <v>8.3616507282641916E-2</v>
      </c>
      <c r="F150" s="9">
        <f>'Combined Spending'!C117</f>
        <v>8.7442064948321675E-3</v>
      </c>
      <c r="G150" s="9">
        <f>'Combined Spending'!D117</f>
        <v>5.0633884735195457E-2</v>
      </c>
      <c r="H150" s="4">
        <f>GDP!C169</f>
        <v>8.3067614278418949E-3</v>
      </c>
      <c r="I150" s="4">
        <f>GDP!D169</f>
        <v>5.8314223400988303E-2</v>
      </c>
      <c r="J150" s="4">
        <f>'Pers Income'!E169</f>
        <v>1.1223103419035832E-2</v>
      </c>
      <c r="K150" s="4">
        <f>'Pers Income'!F169</f>
        <v>6.1014464601477587E-2</v>
      </c>
      <c r="L150" s="4">
        <f>Investment!E170</f>
        <v>4.4369296155954717E-2</v>
      </c>
      <c r="M150" s="4">
        <f>Investment!F170</f>
        <v>2.0526107435528473E-2</v>
      </c>
      <c r="N150" s="4">
        <f>Consumption!G123</f>
        <v>5.2903514006917715E-2</v>
      </c>
      <c r="O150" s="4">
        <f>Consumption!F123</f>
        <v>6.2341392054853697E-3</v>
      </c>
    </row>
    <row r="151" spans="4:15">
      <c r="D151" s="1">
        <v>31594</v>
      </c>
      <c r="E151" s="4">
        <f>Assets!E151</f>
        <v>8.2767142533714658E-2</v>
      </c>
      <c r="F151" s="9">
        <f>'Combined Spending'!C118</f>
        <v>2.1676798381713529E-2</v>
      </c>
      <c r="G151" s="9">
        <f>'Combined Spending'!D118</f>
        <v>5.1160800550541979E-2</v>
      </c>
      <c r="H151" s="4">
        <f>GDP!C170</f>
        <v>1.3712725560684067E-2</v>
      </c>
      <c r="I151" s="4">
        <f>GDP!D170</f>
        <v>5.0355010391465373E-2</v>
      </c>
      <c r="J151" s="4">
        <f>'Pers Income'!E170</f>
        <v>1.3039076244851715E-2</v>
      </c>
      <c r="K151" s="4">
        <f>'Pers Income'!F170</f>
        <v>6.0416163925403839E-2</v>
      </c>
      <c r="L151" s="4">
        <f>Investment!E171</f>
        <v>2.5163621553528793E-2</v>
      </c>
      <c r="M151" s="4">
        <f>Investment!F171</f>
        <v>5.6467647823989905E-3</v>
      </c>
      <c r="N151" s="4">
        <f>Consumption!G124</f>
        <v>5.1350531503479874E-2</v>
      </c>
      <c r="O151" s="4">
        <f>Consumption!F124</f>
        <v>2.5140412501246229E-2</v>
      </c>
    </row>
    <row r="152" spans="4:15">
      <c r="D152" s="1">
        <v>31686</v>
      </c>
      <c r="E152" s="4">
        <f>Assets!E152</f>
        <v>8.3288273310980154E-2</v>
      </c>
      <c r="F152" s="9">
        <f>'Combined Spending'!C119</f>
        <v>1.0329238936666119E-2</v>
      </c>
      <c r="G152" s="9">
        <f>'Combined Spending'!D119</f>
        <v>5.5612979851036415E-2</v>
      </c>
      <c r="H152" s="4">
        <f>GDP!C171</f>
        <v>1.0842358685053231E-2</v>
      </c>
      <c r="I152" s="4">
        <f>GDP!D171</f>
        <v>4.8048713641070676E-2</v>
      </c>
      <c r="J152" s="4">
        <f>'Pers Income'!E171</f>
        <v>1.1093029953150429E-2</v>
      </c>
      <c r="K152" s="4">
        <f>'Pers Income'!F171</f>
        <v>5.3604468014352272E-2</v>
      </c>
      <c r="L152" s="4">
        <f>Investment!E172</f>
        <v>4.2168717539048071E-2</v>
      </c>
      <c r="M152" s="4">
        <f>Investment!F172</f>
        <v>1.5473168523338863E-2</v>
      </c>
      <c r="N152" s="4">
        <f>Consumption!G125</f>
        <v>5.877697180309889E-2</v>
      </c>
      <c r="O152" s="4">
        <f>Consumption!F125</f>
        <v>9.2389234262596348E-3</v>
      </c>
    </row>
    <row r="153" spans="4:15">
      <c r="D153" s="1">
        <v>31778</v>
      </c>
      <c r="E153" s="4">
        <f>Assets!E153</f>
        <v>8.4131330194260598E-2</v>
      </c>
      <c r="F153" s="9">
        <f>'Combined Spending'!C120</f>
        <v>2.339001714068581E-3</v>
      </c>
      <c r="G153" s="9">
        <f>'Combined Spending'!D120</f>
        <v>4.3691473420304806E-2</v>
      </c>
      <c r="H153" s="4">
        <f>GDP!C172</f>
        <v>1.3854479974458997E-2</v>
      </c>
      <c r="I153" s="4">
        <f>GDP!D172</f>
        <v>4.7530398895803606E-2</v>
      </c>
      <c r="J153" s="4">
        <f>'Pers Income'!E172</f>
        <v>1.5051284454192557E-2</v>
      </c>
      <c r="K153" s="4">
        <f>'Pers Income'!F172</f>
        <v>5.1362016657700856E-2</v>
      </c>
      <c r="L153" s="4">
        <f>Investment!E173</f>
        <v>-2.0487233805326945E-3</v>
      </c>
      <c r="M153" s="4">
        <f>Investment!F173</f>
        <v>-2.2773074456034555E-2</v>
      </c>
      <c r="N153" s="4">
        <f>Consumption!G126</f>
        <v>4.9072151411826651E-2</v>
      </c>
      <c r="O153" s="4">
        <f>Consumption!F126</f>
        <v>7.6946772257055571E-3</v>
      </c>
    </row>
    <row r="154" spans="4:15">
      <c r="D154" s="1">
        <v>31868</v>
      </c>
      <c r="E154" s="4">
        <f>Assets!E154</f>
        <v>6.7377253317327232E-2</v>
      </c>
      <c r="F154" s="9">
        <f>'Combined Spending'!C121</f>
        <v>2.292350856982223E-2</v>
      </c>
      <c r="G154" s="9">
        <f>'Combined Spending'!D121</f>
        <v>5.8362007912037502E-2</v>
      </c>
      <c r="H154" s="4">
        <f>GDP!C173</f>
        <v>1.778933182215918E-2</v>
      </c>
      <c r="I154" s="4">
        <f>GDP!D173</f>
        <v>5.7381846022519702E-2</v>
      </c>
      <c r="J154" s="4">
        <f>'Pers Income'!E173</f>
        <v>1.5956995727944179E-2</v>
      </c>
      <c r="K154" s="4">
        <f>'Pers Income'!F173</f>
        <v>5.6283813388517685E-2</v>
      </c>
      <c r="L154" s="4">
        <f>Investment!E174</f>
        <v>1.3516790893951075E-2</v>
      </c>
      <c r="M154" s="4">
        <f>Investment!F174</f>
        <v>2.1332309196284958E-2</v>
      </c>
      <c r="N154" s="4">
        <f>Consumption!G127</f>
        <v>6.6815137314157891E-2</v>
      </c>
      <c r="O154" s="4">
        <f>Consumption!F127</f>
        <v>2.3252604639288205E-2</v>
      </c>
    </row>
    <row r="155" spans="4:15">
      <c r="D155" s="1">
        <v>31959</v>
      </c>
      <c r="E155" s="4">
        <f>Assets!E155</f>
        <v>7.3547250062488495E-2</v>
      </c>
      <c r="F155" s="9">
        <f>'Combined Spending'!C122</f>
        <v>2.0422835734581066E-2</v>
      </c>
      <c r="G155" s="9">
        <f>'Combined Spending'!D122</f>
        <v>5.7063019399067508E-2</v>
      </c>
      <c r="H155" s="4">
        <f>GDP!C174</f>
        <v>1.6311358756262887E-2</v>
      </c>
      <c r="I155" s="4">
        <f>GDP!D174</f>
        <v>6.0092424173698332E-2</v>
      </c>
      <c r="J155" s="4">
        <f>'Pers Income'!E174</f>
        <v>1.8130607662655892E-2</v>
      </c>
      <c r="K155" s="4">
        <f>'Pers Income'!F174</f>
        <v>6.1592692728020829E-2</v>
      </c>
      <c r="L155" s="4">
        <f>Investment!E175</f>
        <v>1.8772091838359359E-2</v>
      </c>
      <c r="M155" s="4">
        <f>Investment!F175</f>
        <v>2.0738613703437877E-2</v>
      </c>
      <c r="N155" s="4">
        <f>Consumption!G128</f>
        <v>6.1837940800259589E-2</v>
      </c>
      <c r="O155" s="4">
        <f>Consumption!F128</f>
        <v>2.0357648263195367E-2</v>
      </c>
    </row>
    <row r="156" spans="4:15">
      <c r="D156" s="1">
        <v>32051</v>
      </c>
      <c r="E156" s="4">
        <f>Assets!E156</f>
        <v>3.542445346011875E-2</v>
      </c>
      <c r="F156" s="9">
        <f>'Combined Spending'!C123</f>
        <v>5.4066937069290767E-3</v>
      </c>
      <c r="G156" s="9">
        <f>'Combined Spending'!D123</f>
        <v>5.1912776960126771E-2</v>
      </c>
      <c r="H156" s="4">
        <f>GDP!C175</f>
        <v>2.5271288786798261E-2</v>
      </c>
      <c r="I156" s="4">
        <f>GDP!D175</f>
        <v>7.5224357811391779E-2</v>
      </c>
      <c r="J156" s="4">
        <f>'Pers Income'!E175</f>
        <v>2.4018025616352433E-2</v>
      </c>
      <c r="K156" s="4">
        <f>'Pers Income'!F175</f>
        <v>7.5163235243018073E-2</v>
      </c>
      <c r="L156" s="4">
        <f>Investment!E176</f>
        <v>4.2348066941321504E-2</v>
      </c>
      <c r="M156" s="4">
        <f>Investment!F176</f>
        <v>-1.5851929581703198E-4</v>
      </c>
      <c r="N156" s="4">
        <f>Consumption!G129</f>
        <v>5.9015163458934053E-2</v>
      </c>
      <c r="O156" s="4">
        <f>Consumption!F129</f>
        <v>6.5559746865636644E-3</v>
      </c>
    </row>
    <row r="157" spans="4:15">
      <c r="D157" s="1">
        <v>32143</v>
      </c>
      <c r="E157" s="4">
        <f>Assets!E157</f>
        <v>3.0497117289302298E-2</v>
      </c>
      <c r="F157" s="9">
        <f>'Combined Spending'!C124</f>
        <v>2.7109436261016862E-2</v>
      </c>
      <c r="G157" s="9">
        <f>'Combined Spending'!D124</f>
        <v>7.7908309954683799E-2</v>
      </c>
      <c r="H157" s="4">
        <f>GDP!C176</f>
        <v>1.3054728100712704E-2</v>
      </c>
      <c r="I157" s="4">
        <f>GDP!D176</f>
        <v>7.4376195957948102E-2</v>
      </c>
      <c r="J157" s="4">
        <f>'Pers Income'!E176</f>
        <v>1.8665425504175305E-2</v>
      </c>
      <c r="K157" s="4">
        <f>'Pers Income'!F176</f>
        <v>7.8991407911173941E-2</v>
      </c>
      <c r="L157" s="4">
        <f>Investment!E177</f>
        <v>5.4898073132100544E-2</v>
      </c>
      <c r="M157" s="4">
        <f>Investment!F177</f>
        <v>3.3629282932580662E-2</v>
      </c>
      <c r="N157" s="4">
        <f>Consumption!G130</f>
        <v>7.8013132834637761E-2</v>
      </c>
      <c r="O157" s="4">
        <f>Consumption!F130</f>
        <v>2.5771994037171536E-2</v>
      </c>
    </row>
    <row r="158" spans="4:15">
      <c r="D158" s="1">
        <v>32234</v>
      </c>
      <c r="E158" s="4">
        <f>Assets!E158</f>
        <v>3.409771413230174E-2</v>
      </c>
      <c r="F158" s="9">
        <f>'Combined Spending'!C125</f>
        <v>1.9692031756526739E-2</v>
      </c>
      <c r="G158" s="9">
        <f>'Combined Spending'!D125</f>
        <v>7.4503132850730944E-2</v>
      </c>
      <c r="H158" s="4">
        <f>GDP!C177</f>
        <v>2.2995356934204656E-2</v>
      </c>
      <c r="I158" s="4">
        <f>GDP!D177</f>
        <v>7.9871664696972267E-2</v>
      </c>
      <c r="J158" s="4">
        <f>'Pers Income'!E177</f>
        <v>1.7840786102126669E-2</v>
      </c>
      <c r="K158" s="4">
        <f>'Pers Income'!F177</f>
        <v>8.0992076873143443E-2</v>
      </c>
      <c r="L158" s="4">
        <f>Investment!E178</f>
        <v>6.0996438897509449E-2</v>
      </c>
      <c r="M158" s="4">
        <f>Investment!F178</f>
        <v>2.6639503633739684E-2</v>
      </c>
      <c r="N158" s="4">
        <f>Consumption!G131</f>
        <v>7.2749079157341009E-2</v>
      </c>
      <c r="O158" s="4">
        <f>Consumption!F131</f>
        <v>1.8255952490820192E-2</v>
      </c>
    </row>
    <row r="159" spans="4:15">
      <c r="D159" s="1">
        <v>32325</v>
      </c>
      <c r="E159" s="4">
        <f>Assets!E159</f>
        <v>2.5772125860367538E-2</v>
      </c>
      <c r="F159" s="9">
        <f>'Combined Spending'!C126</f>
        <v>1.9040160206776634E-2</v>
      </c>
      <c r="G159" s="9">
        <f>'Combined Spending'!D126</f>
        <v>7.3047178383314121E-2</v>
      </c>
      <c r="H159" s="4">
        <f>GDP!C178</f>
        <v>1.7880222796142452E-2</v>
      </c>
      <c r="I159" s="4">
        <f>GDP!D178</f>
        <v>8.1538645792707767E-2</v>
      </c>
      <c r="J159" s="4">
        <f>'Pers Income'!E178</f>
        <v>2.1604290349005229E-2</v>
      </c>
      <c r="K159" s="4">
        <f>'Pers Income'!F178</f>
        <v>8.4680231843884901E-2</v>
      </c>
      <c r="L159" s="4">
        <f>Investment!E179</f>
        <v>7.8280753153024366E-2</v>
      </c>
      <c r="M159" s="4">
        <f>Investment!F179</f>
        <v>1.6129541365487245E-2</v>
      </c>
      <c r="N159" s="4">
        <f>Consumption!G132</f>
        <v>7.2001683218106557E-2</v>
      </c>
      <c r="O159" s="4">
        <f>Consumption!F132</f>
        <v>1.9646754003115677E-2</v>
      </c>
    </row>
    <row r="160" spans="4:15">
      <c r="D160" s="1">
        <v>32417</v>
      </c>
      <c r="E160" s="4">
        <f>Assets!E160</f>
        <v>5.215885569225491E-2</v>
      </c>
      <c r="F160" s="9">
        <f>'Combined Spending'!C127</f>
        <v>2.3694313276966243E-2</v>
      </c>
      <c r="G160" s="9">
        <f>'Combined Spending'!D127</f>
        <v>9.2565129379466926E-2</v>
      </c>
      <c r="H160" s="4">
        <f>GDP!C179</f>
        <v>2.2085490082503045E-2</v>
      </c>
      <c r="I160" s="4">
        <f>GDP!D179</f>
        <v>7.8178008999212137E-2</v>
      </c>
      <c r="J160" s="4">
        <f>'Pers Income'!E179</f>
        <v>1.9787823166093354E-2</v>
      </c>
      <c r="K160" s="4">
        <f>'Pers Income'!F179</f>
        <v>8.0199434768333591E-2</v>
      </c>
      <c r="L160" s="4">
        <f>Investment!E180</f>
        <v>7.3662083805013739E-2</v>
      </c>
      <c r="M160" s="4">
        <f>Investment!F180</f>
        <v>2.9201872100728957E-2</v>
      </c>
      <c r="N160" s="4">
        <f>Consumption!G133</f>
        <v>8.9036118841862771E-2</v>
      </c>
      <c r="O160" s="4">
        <f>Consumption!F133</f>
        <v>2.2550457923785371E-2</v>
      </c>
    </row>
    <row r="161" spans="4:15">
      <c r="D161" s="1">
        <v>32509</v>
      </c>
      <c r="E161" s="4">
        <f>Assets!E161</f>
        <v>4.3729166741470676E-2</v>
      </c>
      <c r="F161" s="9">
        <f>'Combined Spending'!C128</f>
        <v>1.5944470465667025E-2</v>
      </c>
      <c r="G161" s="9">
        <f>'Combined Spending'!D128</f>
        <v>8.0688641959470384E-2</v>
      </c>
      <c r="H161" s="4">
        <f>GDP!C180</f>
        <v>2.069521506492529E-2</v>
      </c>
      <c r="I161" s="4">
        <f>GDP!D180</f>
        <v>8.6309657561085482E-2</v>
      </c>
      <c r="J161" s="4">
        <f>'Pers Income'!E180</f>
        <v>2.8406550005043225E-2</v>
      </c>
      <c r="K161" s="4">
        <f>'Pers Income'!F180</f>
        <v>9.0528986470392772E-2</v>
      </c>
      <c r="L161" s="4">
        <f>Investment!E181</f>
        <v>6.6803446860894622E-2</v>
      </c>
      <c r="M161" s="4">
        <f>Investment!F181</f>
        <v>2.0081250591068911E-2</v>
      </c>
      <c r="N161" s="4">
        <f>Consumption!G134</f>
        <v>7.7684403816119851E-2</v>
      </c>
      <c r="O161" s="4">
        <f>Consumption!F134</f>
        <v>1.5079721158213997E-2</v>
      </c>
    </row>
    <row r="162" spans="4:15">
      <c r="D162" s="1">
        <v>32599</v>
      </c>
      <c r="E162" s="4">
        <f>Assets!E162</f>
        <v>3.8640161042520119E-2</v>
      </c>
      <c r="F162" s="9">
        <f>'Combined Spending'!C129</f>
        <v>2.1035871508037578E-2</v>
      </c>
      <c r="G162" s="9">
        <f>'Combined Spending'!D129</f>
        <v>8.21128684031837E-2</v>
      </c>
      <c r="H162" s="4">
        <f>GDP!C181</f>
        <v>1.8364244936677748E-2</v>
      </c>
      <c r="I162" s="4">
        <f>GDP!D181</f>
        <v>8.1391920980894872E-2</v>
      </c>
      <c r="J162" s="4">
        <f>'Pers Income'!E181</f>
        <v>1.2267391220021339E-2</v>
      </c>
      <c r="K162" s="4">
        <f>'Pers Income'!F181</f>
        <v>8.4557572517472479E-2</v>
      </c>
      <c r="L162" s="4">
        <f>Investment!E182</f>
        <v>7.5697895957587802E-2</v>
      </c>
      <c r="M162" s="4">
        <f>Investment!F182</f>
        <v>2.4601497945601299E-2</v>
      </c>
      <c r="N162" s="4">
        <f>Consumption!G135</f>
        <v>7.9833823343671603E-2</v>
      </c>
      <c r="O162" s="4">
        <f>Consumption!F135</f>
        <v>2.0286843186258906E-2</v>
      </c>
    </row>
    <row r="163" spans="4:15">
      <c r="D163" s="1">
        <v>32690</v>
      </c>
      <c r="E163" s="4">
        <f>Assets!E163</f>
        <v>5.3315126218422736E-2</v>
      </c>
      <c r="F163" s="9">
        <f>'Combined Spending'!C130</f>
        <v>1.6355792139775494E-2</v>
      </c>
      <c r="G163" s="9">
        <f>'Combined Spending'!D130</f>
        <v>7.9262353435998203E-2</v>
      </c>
      <c r="H163" s="4">
        <f>GDP!C182</f>
        <v>1.477105506085297E-2</v>
      </c>
      <c r="I163" s="4">
        <f>GDP!D182</f>
        <v>7.8088753481795239E-2</v>
      </c>
      <c r="J163" s="4">
        <f>'Pers Income'!E182</f>
        <v>1.21078396792262E-2</v>
      </c>
      <c r="K163" s="4">
        <f>'Pers Income'!F182</f>
        <v>7.4475931726370348E-2</v>
      </c>
      <c r="L163" s="4">
        <f>Investment!E183</f>
        <v>7.3276443163822993E-2</v>
      </c>
      <c r="M163" s="4">
        <f>Investment!F183</f>
        <v>2.6885084313087382E-2</v>
      </c>
      <c r="N163" s="4">
        <f>Consumption!G136</f>
        <v>7.3996257241326066E-2</v>
      </c>
      <c r="O163" s="4">
        <f>Consumption!F136</f>
        <v>1.4134558331096185E-2</v>
      </c>
    </row>
    <row r="164" spans="4:15">
      <c r="D164" s="1">
        <v>32782</v>
      </c>
      <c r="E164" s="4">
        <f>Assets!E164</f>
        <v>4.7953666770532859E-2</v>
      </c>
      <c r="F164" s="9">
        <f>'Combined Spending'!C131</f>
        <v>2.5675936094274503E-3</v>
      </c>
      <c r="G164" s="9">
        <f>'Combined Spending'!D131</f>
        <v>5.6988835948359788E-2</v>
      </c>
      <c r="H164" s="4">
        <f>GDP!C183</f>
        <v>9.1077569216372091E-3</v>
      </c>
      <c r="I164" s="4">
        <f>GDP!D183</f>
        <v>6.4399929697311384E-2</v>
      </c>
      <c r="J164" s="4">
        <f>'Pers Income'!E183</f>
        <v>1.6167789107114496E-2</v>
      </c>
      <c r="K164" s="4">
        <f>'Pers Income'!F183</f>
        <v>7.0661766289165484E-2</v>
      </c>
      <c r="L164" s="4">
        <f>Investment!E184</f>
        <v>4.4098066715191099E-2</v>
      </c>
      <c r="M164" s="4">
        <f>Investment!F184</f>
        <v>-7.650947322636951E-3</v>
      </c>
      <c r="N164" s="4">
        <f>Consumption!G137</f>
        <v>5.5300629805562183E-2</v>
      </c>
      <c r="O164" s="4">
        <f>Consumption!F137</f>
        <v>4.7503750401471489E-3</v>
      </c>
    </row>
    <row r="165" spans="4:15">
      <c r="D165" s="1">
        <v>32874</v>
      </c>
      <c r="E165" s="4">
        <f>Assets!E165</f>
        <v>3.2005942843180112E-2</v>
      </c>
      <c r="F165" s="9">
        <f>'Combined Spending'!C132</f>
        <v>2.5712980136010508E-2</v>
      </c>
      <c r="G165" s="9">
        <f>'Combined Spending'!D132</f>
        <v>6.715199541776859E-2</v>
      </c>
      <c r="H165" s="4">
        <f>GDP!C184</f>
        <v>2.1830316028380235E-2</v>
      </c>
      <c r="I165" s="4">
        <f>GDP!D184</f>
        <v>6.5583634066518154E-2</v>
      </c>
      <c r="J165" s="4">
        <f>'Pers Income'!E184</f>
        <v>2.0154507375428007E-2</v>
      </c>
      <c r="K165" s="4">
        <f>'Pers Income'!F184</f>
        <v>6.2070663347168473E-2</v>
      </c>
      <c r="L165" s="4">
        <f>Investment!E185</f>
        <v>3.3324798385932247E-2</v>
      </c>
      <c r="M165" s="4">
        <f>Investment!F185</f>
        <v>1.4029400151515879E-2</v>
      </c>
      <c r="N165" s="4">
        <f>Consumption!G138</f>
        <v>6.8917807587217245E-2</v>
      </c>
      <c r="O165" s="4">
        <f>Consumption!F138</f>
        <v>2.8177904401135989E-2</v>
      </c>
    </row>
    <row r="166" spans="4:15">
      <c r="D166" s="1">
        <v>32964</v>
      </c>
      <c r="E166" s="4">
        <f>Assets!E166</f>
        <v>2.762340827056279E-2</v>
      </c>
      <c r="F166" s="9">
        <f>'Combined Spending'!C133</f>
        <v>1.5489188159462457E-3</v>
      </c>
      <c r="G166" s="9">
        <f>'Combined Spending'!D133</f>
        <v>4.6784894681863427E-2</v>
      </c>
      <c r="H166" s="4">
        <f>GDP!C185</f>
        <v>1.4869989124254789E-2</v>
      </c>
      <c r="I166" s="4">
        <f>GDP!D185</f>
        <v>6.1927357026674477E-2</v>
      </c>
      <c r="J166" s="4">
        <f>'Pers Income'!E185</f>
        <v>1.6674479716264873E-2</v>
      </c>
      <c r="K166" s="4">
        <f>'Pers Income'!F185</f>
        <v>6.6694579363067955E-2</v>
      </c>
      <c r="L166" s="4">
        <f>Investment!E186</f>
        <v>-7.2103757419410847E-3</v>
      </c>
      <c r="M166" s="4">
        <f>Investment!F186</f>
        <v>-1.3397473278645307E-2</v>
      </c>
      <c r="N166" s="4">
        <f>Consumption!G139</f>
        <v>5.2544887907316686E-2</v>
      </c>
      <c r="O166" s="4">
        <f>Consumption!F139</f>
        <v>4.6588178924760869E-3</v>
      </c>
    </row>
    <row r="167" spans="4:15">
      <c r="D167" s="1">
        <v>33055</v>
      </c>
      <c r="E167" s="4">
        <f>Assets!E167</f>
        <v>-8.9877166041701772E-3</v>
      </c>
      <c r="F167" s="9">
        <f>'Combined Spending'!C134</f>
        <v>1.3713874272273772E-2</v>
      </c>
      <c r="G167" s="9">
        <f>'Combined Spending'!D134</f>
        <v>4.4063879326730199E-2</v>
      </c>
      <c r="H167" s="4">
        <f>GDP!C186</f>
        <v>9.2429095970689625E-3</v>
      </c>
      <c r="I167" s="4">
        <f>GDP!D186</f>
        <v>5.614231923678293E-2</v>
      </c>
      <c r="J167" s="4">
        <f>'Pers Income'!E186</f>
        <v>1.2103984864507868E-2</v>
      </c>
      <c r="K167" s="4">
        <f>'Pers Income'!F186</f>
        <v>6.6690516643856335E-2</v>
      </c>
      <c r="L167" s="4">
        <f>Investment!E187</f>
        <v>1.8096906012843087E-2</v>
      </c>
      <c r="M167" s="4">
        <f>Investment!F187</f>
        <v>1.7645103785841713E-2</v>
      </c>
      <c r="N167" s="4">
        <f>Consumption!G140</f>
        <v>5.1274575842208445E-2</v>
      </c>
      <c r="O167" s="4">
        <f>Consumption!F140</f>
        <v>1.2910603533640883E-2</v>
      </c>
    </row>
    <row r="168" spans="4:15">
      <c r="D168" s="1">
        <v>33147</v>
      </c>
      <c r="E168" s="4">
        <f>Assets!E168</f>
        <v>-1.3146135213396045E-2</v>
      </c>
      <c r="F168" s="9">
        <f>'Combined Spending'!C135</f>
        <v>1.5004223559348787E-3</v>
      </c>
      <c r="G168" s="9">
        <f>'Combined Spending'!D135</f>
        <v>4.2952537841198915E-2</v>
      </c>
      <c r="H168" s="4">
        <f>GDP!C187</f>
        <v>-1.7261512496184299E-3</v>
      </c>
      <c r="I168" s="4">
        <f>GDP!D187</f>
        <v>4.4803442071381448E-2</v>
      </c>
      <c r="J168" s="4">
        <f>'Pers Income'!E187</f>
        <v>4.0437526330979441E-3</v>
      </c>
      <c r="K168" s="4">
        <f>'Pers Income'!F187</f>
        <v>5.3963686617447736E-2</v>
      </c>
      <c r="L168" s="4">
        <f>Investment!E188</f>
        <v>6.2096757666147192E-3</v>
      </c>
      <c r="M168" s="4">
        <f>Investment!F188</f>
        <v>2.1896618271428064E-3</v>
      </c>
      <c r="N168" s="4">
        <f>Consumption!G141</f>
        <v>4.7726093906773487E-2</v>
      </c>
      <c r="O168" s="4">
        <f>Consumption!F141</f>
        <v>1.3589313227956128E-3</v>
      </c>
    </row>
    <row r="169" spans="4:15">
      <c r="D169" s="1">
        <v>33239</v>
      </c>
      <c r="E169" s="4">
        <f>Assets!E169</f>
        <v>1.1275663675236618E-2</v>
      </c>
      <c r="F169" s="9">
        <f>'Combined Spending'!C136</f>
        <v>-5.1369437914228662E-3</v>
      </c>
      <c r="G169" s="9">
        <f>'Combined Spending'!D136</f>
        <v>1.1584107222276529E-2</v>
      </c>
      <c r="H169" s="4">
        <f>GDP!C188</f>
        <v>5.0701671498132733E-3</v>
      </c>
      <c r="I169" s="4">
        <f>GDP!D188</f>
        <v>2.7666486000223724E-2</v>
      </c>
      <c r="J169" s="4">
        <f>'Pers Income'!E188</f>
        <v>2.7925723160331646E-3</v>
      </c>
      <c r="K169" s="4">
        <f>'Pers Income'!F188</f>
        <v>3.602635560560883E-2</v>
      </c>
      <c r="L169" s="4">
        <f>Investment!E189</f>
        <v>1.0097214249025339E-2</v>
      </c>
      <c r="M169" s="4">
        <f>Investment!F189</f>
        <v>-9.5856879402160707E-3</v>
      </c>
      <c r="N169" s="4">
        <f>Consumption!G142</f>
        <v>1.4709247716043421E-2</v>
      </c>
      <c r="O169" s="4">
        <f>Consumption!F142</f>
        <v>-4.2229224215851839E-3</v>
      </c>
    </row>
    <row r="170" spans="4:15">
      <c r="D170" s="1">
        <v>33329</v>
      </c>
      <c r="E170" s="4">
        <f>Assets!E170</f>
        <v>7.017519064981056E-3</v>
      </c>
      <c r="F170" s="9">
        <f>'Combined Spending'!C137</f>
        <v>9.4004664916997258E-3</v>
      </c>
      <c r="G170" s="9">
        <f>'Combined Spending'!D137</f>
        <v>1.9514324804938421E-2</v>
      </c>
      <c r="H170" s="4">
        <f>GDP!C189</f>
        <v>1.5191598325683219E-2</v>
      </c>
      <c r="I170" s="4">
        <f>GDP!D189</f>
        <v>2.7992150372447885E-2</v>
      </c>
      <c r="J170" s="4">
        <f>'Pers Income'!E189</f>
        <v>1.2343997466583236E-2</v>
      </c>
      <c r="K170" s="4">
        <f>'Pers Income'!F189</f>
        <v>3.1613444853285683E-2</v>
      </c>
      <c r="L170" s="4">
        <f>Investment!E190</f>
        <v>-3.7057242955970552E-3</v>
      </c>
      <c r="M170" s="4">
        <f>Investment!F190</f>
        <v>3.7390236287600351E-3</v>
      </c>
      <c r="N170" s="4">
        <f>Consumption!G143</f>
        <v>2.066681783636045E-2</v>
      </c>
      <c r="O170" s="4">
        <f>Consumption!F143</f>
        <v>1.0557379838236711E-2</v>
      </c>
    </row>
    <row r="171" spans="4:15">
      <c r="D171" s="1">
        <v>33420</v>
      </c>
      <c r="E171" s="4">
        <f>Assets!E171</f>
        <v>2.8600177034474195E-2</v>
      </c>
      <c r="F171" s="9">
        <f>'Combined Spending'!C138</f>
        <v>1.0222591835774982E-2</v>
      </c>
      <c r="G171" s="9">
        <f>'Combined Spending'!D138</f>
        <v>1.6003065320100412E-2</v>
      </c>
      <c r="H171" s="4">
        <f>GDP!C190</f>
        <v>1.2906280572338632E-2</v>
      </c>
      <c r="I171" s="4">
        <f>GDP!D190</f>
        <v>3.1723577733164234E-2</v>
      </c>
      <c r="J171" s="4">
        <f>'Pers Income'!E190</f>
        <v>1.0481205929292164E-2</v>
      </c>
      <c r="K171" s="4">
        <f>'Pers Income'!F190</f>
        <v>2.9959385001108212E-2</v>
      </c>
      <c r="L171" s="4">
        <f>Investment!E191</f>
        <v>4.793769765736566E-3</v>
      </c>
      <c r="M171" s="4">
        <f>Investment!F191</f>
        <v>1.0739450064164699E-2</v>
      </c>
      <c r="N171" s="4">
        <f>Consumption!G144</f>
        <v>1.7852512651572127E-2</v>
      </c>
      <c r="O171" s="4">
        <f>Consumption!F144</f>
        <v>1.0117684714848805E-2</v>
      </c>
    </row>
    <row r="172" spans="4:15">
      <c r="D172" s="1">
        <v>33512</v>
      </c>
      <c r="E172" s="4">
        <f>Assets!E172</f>
        <v>3.8645610858774472E-2</v>
      </c>
      <c r="F172" s="9">
        <f>'Combined Spending'!C139</f>
        <v>1.8193893649815671E-3</v>
      </c>
      <c r="G172" s="9">
        <f>'Combined Spending'!D139</f>
        <v>1.6326651263444372E-2</v>
      </c>
      <c r="H172" s="4">
        <f>GDP!C191</f>
        <v>9.4430542881759946E-3</v>
      </c>
      <c r="I172" s="4">
        <f>GDP!D191</f>
        <v>4.3267036186288348E-2</v>
      </c>
      <c r="J172" s="4">
        <f>'Pers Income'!E191</f>
        <v>1.5460341522834991E-2</v>
      </c>
      <c r="K172" s="4">
        <f>'Pers Income'!F191</f>
        <v>4.1670650412448253E-2</v>
      </c>
      <c r="L172" s="4">
        <f>Investment!E192</f>
        <v>1.9723349641708406E-2</v>
      </c>
      <c r="M172" s="4">
        <f>Investment!F192</f>
        <v>5.130236886477119E-3</v>
      </c>
      <c r="N172" s="4">
        <f>Consumption!G145</f>
        <v>1.7637060474704088E-2</v>
      </c>
      <c r="O172" s="4">
        <f>Consumption!F145</f>
        <v>1.1469703963371042E-3</v>
      </c>
    </row>
    <row r="173" spans="4:15">
      <c r="D173" s="1">
        <v>33604</v>
      </c>
      <c r="E173" s="4">
        <f>Assets!E173</f>
        <v>1.7988528065131452E-2</v>
      </c>
      <c r="F173" s="9">
        <f>'Combined Spending'!C140</f>
        <v>2.3729275995164556E-2</v>
      </c>
      <c r="G173" s="9">
        <f>'Combined Spending'!D140</f>
        <v>4.5815643047039403E-2</v>
      </c>
      <c r="H173" s="4">
        <f>GDP!C192</f>
        <v>1.5733318008983883E-2</v>
      </c>
      <c r="I173" s="4">
        <f>GDP!D192</f>
        <v>5.4335431365901715E-2</v>
      </c>
      <c r="J173" s="4">
        <f>'Pers Income'!E192</f>
        <v>2.1557941112497602E-2</v>
      </c>
      <c r="K173" s="4">
        <f>'Pers Income'!F192</f>
        <v>6.1163549002927808E-2</v>
      </c>
      <c r="L173" s="4">
        <f>Investment!E193</f>
        <v>1.3741876963823604E-2</v>
      </c>
      <c r="M173" s="4">
        <f>Investment!F193</f>
        <v>-2.1486885116667903E-3</v>
      </c>
      <c r="N173" s="4">
        <f>Consumption!G146</f>
        <v>5.1595335416861288E-2</v>
      </c>
      <c r="O173" s="4">
        <f>Consumption!F146</f>
        <v>2.9005890772120391E-2</v>
      </c>
    </row>
    <row r="174" spans="4:15">
      <c r="D174" s="1">
        <v>33695</v>
      </c>
      <c r="E174" s="4">
        <f>Assets!E174</f>
        <v>1.691163101083178E-2</v>
      </c>
      <c r="F174" s="9">
        <f>'Combined Spending'!C141</f>
        <v>1.5295479591940124E-2</v>
      </c>
      <c r="G174" s="9">
        <f>'Combined Spending'!D141</f>
        <v>5.1923324904594136E-2</v>
      </c>
      <c r="H174" s="4">
        <f>GDP!C193</f>
        <v>1.6919577903984576E-2</v>
      </c>
      <c r="I174" s="4">
        <f>GDP!D193</f>
        <v>5.6130038509109532E-2</v>
      </c>
      <c r="J174" s="4">
        <f>'Pers Income'!E193</f>
        <v>1.8226539802001843E-2</v>
      </c>
      <c r="K174" s="4">
        <f>'Pers Income'!F193</f>
        <v>6.73297726555937E-2</v>
      </c>
      <c r="L174" s="4">
        <f>Investment!E194</f>
        <v>4.314263864446765E-2</v>
      </c>
      <c r="M174" s="4">
        <f>Investment!F194</f>
        <v>4.0053134708981038E-2</v>
      </c>
      <c r="N174" s="4">
        <f>Consumption!G147</f>
        <v>5.1431710983780736E-2</v>
      </c>
      <c r="O174" s="4">
        <f>Consumption!F147</f>
        <v>1.0400140762707866E-2</v>
      </c>
    </row>
    <row r="175" spans="4:15">
      <c r="D175" s="1">
        <v>33786</v>
      </c>
      <c r="E175" s="4">
        <f>Assets!E175</f>
        <v>2.0413958027603627E-2</v>
      </c>
      <c r="F175" s="9">
        <f>'Combined Spending'!C142</f>
        <v>1.7993557646930777E-2</v>
      </c>
      <c r="G175" s="9">
        <f>'Combined Spending'!D142</f>
        <v>6.0015066526543329E-2</v>
      </c>
      <c r="H175" s="4">
        <f>GDP!C194</f>
        <v>1.481710889426791E-2</v>
      </c>
      <c r="I175" s="4">
        <f>GDP!D194</f>
        <v>5.8122407623538513E-2</v>
      </c>
      <c r="J175" s="4">
        <f>'Pers Income'!E194</f>
        <v>1.1472484815229115E-2</v>
      </c>
      <c r="K175" s="4">
        <f>'Pers Income'!F194</f>
        <v>6.8376819806750117E-2</v>
      </c>
      <c r="L175" s="4">
        <f>Investment!E195</f>
        <v>5.5073893251247771E-2</v>
      </c>
      <c r="M175" s="4">
        <f>Investment!F195</f>
        <v>1.6626713326985412E-2</v>
      </c>
      <c r="N175" s="4">
        <f>Consumption!G148</f>
        <v>5.9919285420227092E-2</v>
      </c>
      <c r="O175" s="4">
        <f>Consumption!F148</f>
        <v>1.8271755919878667E-2</v>
      </c>
    </row>
    <row r="176" spans="4:15">
      <c r="D176" s="1">
        <v>33878</v>
      </c>
      <c r="E176" s="4">
        <f>Assets!E176</f>
        <v>2.1398947771891455E-2</v>
      </c>
      <c r="F176" s="9">
        <f>'Combined Spending'!C143</f>
        <v>2.1362218926280832E-2</v>
      </c>
      <c r="G176" s="9">
        <f>'Combined Spending'!D143</f>
        <v>8.0693138839226852E-2</v>
      </c>
      <c r="H176" s="4">
        <f>GDP!C195</f>
        <v>1.7385144094218073E-2</v>
      </c>
      <c r="I176" s="4">
        <f>GDP!D195</f>
        <v>6.6447496544039933E-2</v>
      </c>
      <c r="J176" s="4">
        <f>'Pers Income'!E195</f>
        <v>1.4427433236466265E-2</v>
      </c>
      <c r="K176" s="4">
        <f>'Pers Income'!F195</f>
        <v>6.7290085815260373E-2</v>
      </c>
      <c r="L176" s="4">
        <f>Investment!E196</f>
        <v>8.6975933210479334E-2</v>
      </c>
      <c r="M176" s="4">
        <f>Investment!F196</f>
        <v>2.8023124681792473E-2</v>
      </c>
      <c r="N176" s="4">
        <f>Consumption!G149</f>
        <v>7.9888285420706473E-2</v>
      </c>
      <c r="O176" s="4">
        <f>Consumption!F149</f>
        <v>2.0008693291017877E-2</v>
      </c>
    </row>
    <row r="177" spans="4:15">
      <c r="D177" s="1">
        <v>33970</v>
      </c>
      <c r="E177" s="4">
        <f>Assets!E177</f>
        <v>2.8844053825780248E-2</v>
      </c>
      <c r="F177" s="9">
        <f>'Combined Spending'!C144</f>
        <v>9.5642652134799808E-3</v>
      </c>
      <c r="G177" s="9">
        <f>'Combined Spending'!D144</f>
        <v>6.5739937517061572E-2</v>
      </c>
      <c r="H177" s="4">
        <f>GDP!C196</f>
        <v>7.2829568541386341E-3</v>
      </c>
      <c r="I177" s="4">
        <f>GDP!D196</f>
        <v>5.7575220387791989E-2</v>
      </c>
      <c r="J177" s="4">
        <f>'Pers Income'!E196</f>
        <v>4.643005807415731E-3</v>
      </c>
      <c r="K177" s="4">
        <f>'Pers Income'!F196</f>
        <v>4.9617918602052502E-2</v>
      </c>
      <c r="L177" s="4">
        <f>Investment!E197</f>
        <v>6.1518132692195707E-2</v>
      </c>
      <c r="M177" s="4">
        <f>Investment!F197</f>
        <v>1.5694301709216929E-2</v>
      </c>
      <c r="N177" s="4">
        <f>Consumption!G150</f>
        <v>5.8167791230401153E-2</v>
      </c>
      <c r="O177" s="4">
        <f>Consumption!F150</f>
        <v>8.3088272202193735E-3</v>
      </c>
    </row>
    <row r="178" spans="4:15">
      <c r="D178" s="1">
        <v>34060</v>
      </c>
      <c r="E178" s="4">
        <f>Assets!E178</f>
        <v>3.6021131658611372E-2</v>
      </c>
      <c r="F178" s="9">
        <f>'Combined Spending'!C145</f>
        <v>2.0315695583893536E-2</v>
      </c>
      <c r="G178" s="9">
        <f>'Combined Spending'!D145</f>
        <v>7.1009580478278059E-2</v>
      </c>
      <c r="H178" s="4">
        <f>GDP!C197</f>
        <v>1.1810756258415494E-2</v>
      </c>
      <c r="I178" s="4">
        <f>GDP!D197</f>
        <v>5.2262152083146982E-2</v>
      </c>
      <c r="J178" s="4">
        <f>'Pers Income'!E197</f>
        <v>1.3510910784289239E-2</v>
      </c>
      <c r="K178" s="4">
        <f>'Pers Income'!F197</f>
        <v>4.4756909267692178E-2</v>
      </c>
      <c r="L178" s="4">
        <f>Investment!E198</f>
        <v>7.4284651835222079E-2</v>
      </c>
      <c r="M178" s="4">
        <f>Investment!F198</f>
        <v>2.8853338569914119E-2</v>
      </c>
      <c r="N178" s="4">
        <f>Consumption!G151</f>
        <v>6.6707519590707004E-2</v>
      </c>
      <c r="O178" s="4">
        <f>Consumption!F151</f>
        <v>1.8554369996330023E-2</v>
      </c>
    </row>
    <row r="179" spans="4:15">
      <c r="D179" s="1">
        <v>34151</v>
      </c>
      <c r="E179" s="4">
        <f>Assets!E179</f>
        <v>3.9054401964456358E-2</v>
      </c>
      <c r="F179" s="9">
        <f>'Combined Spending'!C146</f>
        <v>1.3758826078143669E-2</v>
      </c>
      <c r="G179" s="9">
        <f>'Combined Spending'!D146</f>
        <v>6.6554308588927039E-2</v>
      </c>
      <c r="H179" s="4">
        <f>GDP!C198</f>
        <v>1.0744552124787672E-2</v>
      </c>
      <c r="I179" s="4">
        <f>GDP!D198</f>
        <v>4.8039324823756981E-2</v>
      </c>
      <c r="J179" s="4">
        <f>'Pers Income'!E198</f>
        <v>7.4140040998462607E-3</v>
      </c>
      <c r="K179" s="4">
        <f>'Pers Income'!F198</f>
        <v>4.0564876531081963E-2</v>
      </c>
      <c r="L179" s="4">
        <f>Investment!E199</f>
        <v>5.1939095629597691E-2</v>
      </c>
      <c r="M179" s="4">
        <f>Investment!F199</f>
        <v>6.6398269924738138E-3</v>
      </c>
      <c r="N179" s="4">
        <f>Consumption!G152</f>
        <v>6.3533998171184047E-2</v>
      </c>
      <c r="O179" s="4">
        <f>Consumption!F152</f>
        <v>1.5242333919041074E-2</v>
      </c>
    </row>
    <row r="180" spans="4:15">
      <c r="D180" s="1">
        <v>34243</v>
      </c>
      <c r="E180" s="4">
        <f>Assets!E180</f>
        <v>3.3709093176086474E-2</v>
      </c>
      <c r="F180" s="9">
        <f>'Combined Spending'!C147</f>
        <v>2.0307644558117108E-2</v>
      </c>
      <c r="G180" s="9">
        <f>'Combined Spending'!D147</f>
        <v>6.5453072597179779E-2</v>
      </c>
      <c r="H180" s="4">
        <f>GDP!C199</f>
        <v>1.9127888036467998E-2</v>
      </c>
      <c r="I180" s="4">
        <f>GDP!D199</f>
        <v>4.98345782685106E-2</v>
      </c>
      <c r="J180" s="4">
        <f>'Pers Income'!E199</f>
        <v>1.410207296914821E-2</v>
      </c>
      <c r="K180" s="4">
        <f>'Pers Income'!F199</f>
        <v>4.0231133125395682E-2</v>
      </c>
      <c r="L180" s="4">
        <f>Investment!E200</f>
        <v>7.6263810511215641E-2</v>
      </c>
      <c r="M180" s="4">
        <f>Investment!F200</f>
        <v>3.9180903166094655E-2</v>
      </c>
      <c r="N180" s="4">
        <f>Consumption!G153</f>
        <v>5.9779684417804742E-2</v>
      </c>
      <c r="O180" s="4">
        <f>Consumption!F153</f>
        <v>1.6408025449299712E-2</v>
      </c>
    </row>
    <row r="181" spans="4:15">
      <c r="D181" s="1">
        <v>34335</v>
      </c>
      <c r="E181" s="4">
        <f>Assets!E181</f>
        <v>3.2151014082316791E-2</v>
      </c>
      <c r="F181" s="9">
        <f>'Combined Spending'!C148</f>
        <v>1.6453934090416334E-2</v>
      </c>
      <c r="G181" s="9">
        <f>'Combined Spending'!D148</f>
        <v>7.2724148968486141E-2</v>
      </c>
      <c r="H181" s="4">
        <f>GDP!C200</f>
        <v>1.4530625466762481E-2</v>
      </c>
      <c r="I181" s="4">
        <f>GDP!D200</f>
        <v>5.7388417107526804E-2</v>
      </c>
      <c r="J181" s="4">
        <f>'Pers Income'!E200</f>
        <v>8.7299187466599124E-3</v>
      </c>
      <c r="K181" s="4">
        <f>'Pers Income'!F200</f>
        <v>4.4462819458948644E-2</v>
      </c>
      <c r="L181" s="4">
        <f>Investment!E201</f>
        <v>7.1108422470921417E-2</v>
      </c>
      <c r="M181" s="4">
        <f>Investment!F201</f>
        <v>2.3925050407590139E-2</v>
      </c>
      <c r="N181" s="4">
        <f>Consumption!G154</f>
        <v>6.6681726957611862E-2</v>
      </c>
      <c r="O181" s="4">
        <f>Consumption!F154</f>
        <v>1.4875654760945597E-2</v>
      </c>
    </row>
    <row r="182" spans="4:15">
      <c r="D182" s="1">
        <v>34425</v>
      </c>
      <c r="E182" s="4">
        <f>Assets!E182</f>
        <v>3.082042026871187E-2</v>
      </c>
      <c r="F182" s="9">
        <f>'Combined Spending'!C149</f>
        <v>1.234579583644225E-2</v>
      </c>
      <c r="G182" s="9">
        <f>'Combined Spending'!D149</f>
        <v>6.4344875807294366E-2</v>
      </c>
      <c r="H182" s="4">
        <f>GDP!C201</f>
        <v>1.8449328325780903E-2</v>
      </c>
      <c r="I182" s="4">
        <f>GDP!D201</f>
        <v>6.4326027887751561E-2</v>
      </c>
      <c r="J182" s="4">
        <f>'Pers Income'!E201</f>
        <v>1.8046689572111151E-2</v>
      </c>
      <c r="K182" s="4">
        <f>'Pers Income'!F201</f>
        <v>4.9137117733157223E-2</v>
      </c>
      <c r="L182" s="4">
        <f>Investment!E202</f>
        <v>7.4192086691604639E-2</v>
      </c>
      <c r="M182" s="4">
        <f>Investment!F202</f>
        <v>9.5378895531719691E-3</v>
      </c>
      <c r="N182" s="4">
        <f>Consumption!G155</f>
        <v>6.0806532961707203E-2</v>
      </c>
      <c r="O182" s="4">
        <f>Consumption!F155</f>
        <v>1.2944257468975654E-2</v>
      </c>
    </row>
    <row r="183" spans="4:15">
      <c r="D183" s="1">
        <v>34516</v>
      </c>
      <c r="E183" s="4">
        <f>Assets!E183</f>
        <v>2.6893798479639127E-2</v>
      </c>
      <c r="F183" s="9">
        <f>'Combined Spending'!C150</f>
        <v>1.7888908563947179E-2</v>
      </c>
      <c r="G183" s="9">
        <f>'Combined Spending'!D150</f>
        <v>6.8681047308194895E-2</v>
      </c>
      <c r="H183" s="4">
        <f>GDP!C202</f>
        <v>1.161098401516452E-2</v>
      </c>
      <c r="I183" s="4">
        <f>GDP!D202</f>
        <v>6.5238390967405566E-2</v>
      </c>
      <c r="J183" s="4">
        <f>'Pers Income'!E202</f>
        <v>1.1098729203624202E-2</v>
      </c>
      <c r="K183" s="4">
        <f>'Pers Income'!F202</f>
        <v>5.2974449613877692E-2</v>
      </c>
      <c r="L183" s="4">
        <f>Investment!E203</f>
        <v>5.7651748493957045E-2</v>
      </c>
      <c r="M183" s="4">
        <f>Investment!F203</f>
        <v>2.3179664840235724E-2</v>
      </c>
      <c r="N183" s="4">
        <f>Consumption!G156</f>
        <v>6.2397597168217564E-2</v>
      </c>
      <c r="O183" s="4">
        <f>Consumption!F156</f>
        <v>1.6765058080555013E-2</v>
      </c>
    </row>
    <row r="184" spans="4:15">
      <c r="D184" s="1">
        <v>34608</v>
      </c>
      <c r="E184" s="4">
        <f>Assets!E184</f>
        <v>2.2192134921743482E-2</v>
      </c>
      <c r="F184" s="9">
        <f>'Combined Spending'!C151</f>
        <v>2.1674977636634798E-2</v>
      </c>
      <c r="G184" s="9">
        <f>'Combined Spending'!D151</f>
        <v>7.0113206475249129E-2</v>
      </c>
      <c r="H184" s="4">
        <f>GDP!C203</f>
        <v>1.6943354146561007E-2</v>
      </c>
      <c r="I184" s="4">
        <f>GDP!D203</f>
        <v>6.2955017709529396E-2</v>
      </c>
      <c r="J184" s="4">
        <f>'Pers Income'!E203</f>
        <v>1.8567091748875525E-2</v>
      </c>
      <c r="K184" s="4">
        <f>'Pers Income'!F203</f>
        <v>5.7610620683258819E-2</v>
      </c>
      <c r="L184" s="4">
        <f>Investment!E204</f>
        <v>7.7632018073062428E-2</v>
      </c>
      <c r="M184" s="4">
        <f>Investment!F204</f>
        <v>4.3268183499436591E-2</v>
      </c>
      <c r="N184" s="4">
        <f>Consumption!G157</f>
        <v>6.3078298673339958E-2</v>
      </c>
      <c r="O184" s="4">
        <f>Consumption!F157</f>
        <v>1.7059260424403165E-2</v>
      </c>
    </row>
    <row r="185" spans="4:15">
      <c r="D185" s="1">
        <v>34700</v>
      </c>
      <c r="E185" s="4">
        <f>Assets!E185</f>
        <v>3.1805755784545607E-2</v>
      </c>
      <c r="F185" s="9">
        <f>'Combined Spending'!C152</f>
        <v>1.014698486436507E-2</v>
      </c>
      <c r="G185" s="9">
        <f>'Combined Spending'!D152</f>
        <v>6.3473309247239623E-2</v>
      </c>
      <c r="H185" s="4">
        <f>GDP!C204</f>
        <v>8.9870438271466117E-3</v>
      </c>
      <c r="I185" s="4">
        <f>GDP!D204</f>
        <v>5.7146836298346194E-2</v>
      </c>
      <c r="J185" s="4">
        <f>'Pers Income'!E204</f>
        <v>1.5082502733450081E-2</v>
      </c>
      <c r="K185" s="4">
        <f>'Pers Income'!F204</f>
        <v>6.4271036091140696E-2</v>
      </c>
      <c r="L185" s="4">
        <f>Investment!E205</f>
        <v>0.11208989449782124</v>
      </c>
      <c r="M185" s="4">
        <f>Investment!F205</f>
        <v>4.181841876994262E-2</v>
      </c>
      <c r="N185" s="4">
        <f>Consumption!G158</f>
        <v>5.0850723482413956E-2</v>
      </c>
      <c r="O185" s="4">
        <f>Consumption!F158</f>
        <v>3.2025085839273893E-3</v>
      </c>
    </row>
    <row r="186" spans="4:15">
      <c r="D186" s="1">
        <v>34790</v>
      </c>
      <c r="E186" s="4">
        <f>Assets!E186</f>
        <v>4.1918444422909068E-2</v>
      </c>
      <c r="F186" s="9">
        <f>'Combined Spending'!C153</f>
        <v>1.2785964694026078E-2</v>
      </c>
      <c r="G186" s="9">
        <f>'Combined Spending'!D153</f>
        <v>6.3935708393388579E-2</v>
      </c>
      <c r="H186" s="4">
        <f>GDP!C205</f>
        <v>7.8045392831890053E-3</v>
      </c>
      <c r="I186" s="4">
        <f>GDP!D205</f>
        <v>4.609758254908191E-2</v>
      </c>
      <c r="J186" s="4">
        <f>'Pers Income'!E205</f>
        <v>1.1245843658295757E-2</v>
      </c>
      <c r="K186" s="4">
        <f>'Pers Income'!F205</f>
        <v>5.7161398192279056E-2</v>
      </c>
      <c r="L186" s="4">
        <f>Investment!E206</f>
        <v>9.5597598291260702E-2</v>
      </c>
      <c r="M186" s="4">
        <f>Investment!F206</f>
        <v>8.0059075850325012E-3</v>
      </c>
      <c r="N186" s="4">
        <f>Consumption!G159</f>
        <v>5.1815688581377889E-2</v>
      </c>
      <c r="O186" s="4">
        <f>Consumption!F159</f>
        <v>1.3874414182780168E-2</v>
      </c>
    </row>
    <row r="187" spans="4:15">
      <c r="D187" s="1">
        <v>34881</v>
      </c>
      <c r="E187" s="4">
        <f>Assets!E187</f>
        <v>5.345804715377387E-2</v>
      </c>
      <c r="F187" s="9">
        <f>'Combined Spending'!C154</f>
        <v>1.1468867115292498E-2</v>
      </c>
      <c r="G187" s="9">
        <f>'Combined Spending'!D154</f>
        <v>5.7225240002269237E-2</v>
      </c>
      <c r="H187" s="4">
        <f>GDP!C206</f>
        <v>1.3471579002075809E-2</v>
      </c>
      <c r="I187" s="4">
        <f>GDP!D206</f>
        <v>4.8021606653867295E-2</v>
      </c>
      <c r="J187" s="4">
        <f>'Pers Income'!E206</f>
        <v>1.2563972528008819E-2</v>
      </c>
      <c r="K187" s="4">
        <f>'Pers Income'!F206</f>
        <v>5.8693393670819896E-2</v>
      </c>
      <c r="L187" s="4">
        <f>Investment!E207</f>
        <v>5.8317650141744108E-2</v>
      </c>
      <c r="M187" s="4">
        <f>Investment!F207</f>
        <v>7.7688506718012725E-3</v>
      </c>
      <c r="N187" s="4">
        <f>Consumption!G160</f>
        <v>4.7203440060917694E-2</v>
      </c>
      <c r="O187" s="4">
        <f>Consumption!F160</f>
        <v>1.2306507798696542E-2</v>
      </c>
    </row>
    <row r="188" spans="4:15">
      <c r="D188" s="1">
        <v>34973</v>
      </c>
      <c r="E188" s="4">
        <f>Assets!E188</f>
        <v>6.3641262152880962E-2</v>
      </c>
      <c r="F188" s="9">
        <f>'Combined Spending'!C155</f>
        <v>1.3527293981077316E-2</v>
      </c>
      <c r="G188" s="9">
        <f>'Combined Spending'!D155</f>
        <v>4.8794049068988959E-2</v>
      </c>
      <c r="H188" s="4">
        <f>GDP!C207</f>
        <v>1.1643829821849864E-2</v>
      </c>
      <c r="I188" s="4">
        <f>GDP!D207</f>
        <v>4.2560126449843479E-2</v>
      </c>
      <c r="J188" s="4">
        <f>'Pers Income'!E207</f>
        <v>1.1853826922055999E-2</v>
      </c>
      <c r="K188" s="4">
        <f>'Pers Income'!F207</f>
        <v>5.1715660755933236E-2</v>
      </c>
      <c r="L188" s="4">
        <f>Investment!E208</f>
        <v>3.8167949199072938E-2</v>
      </c>
      <c r="M188" s="4">
        <f>Investment!F208</f>
        <v>2.1982852792214361E-2</v>
      </c>
      <c r="N188" s="4">
        <f>Consumption!G161</f>
        <v>4.1604650581609601E-2</v>
      </c>
      <c r="O188" s="4">
        <f>Consumption!F161</f>
        <v>1.1621634391809377E-2</v>
      </c>
    </row>
    <row r="189" spans="4:15">
      <c r="D189" s="1">
        <v>35065</v>
      </c>
      <c r="E189" s="4">
        <f>Assets!E189</f>
        <v>6.5146613858961588E-2</v>
      </c>
      <c r="F189" s="9">
        <f>'Combined Spending'!C156</f>
        <v>1.7234844722845203E-2</v>
      </c>
      <c r="G189" s="9">
        <f>'Combined Spending'!D156</f>
        <v>5.6153082310282126E-2</v>
      </c>
      <c r="H189" s="4">
        <f>GDP!C208</f>
        <v>1.2335920117191319E-2</v>
      </c>
      <c r="I189" s="4">
        <f>GDP!D208</f>
        <v>4.6020433407969318E-2</v>
      </c>
      <c r="J189" s="4">
        <f>'Pers Income'!E208</f>
        <v>1.8218256824722206E-2</v>
      </c>
      <c r="K189" s="4">
        <f>'Pers Income'!F208</f>
        <v>5.4964580599581044E-2</v>
      </c>
      <c r="L189" s="4">
        <f>Investment!E209</f>
        <v>5.3423858724878259E-2</v>
      </c>
      <c r="M189" s="4">
        <f>Investment!F209</f>
        <v>2.2818584993787423E-2</v>
      </c>
      <c r="N189" s="4">
        <f>Consumption!G162</f>
        <v>5.4854156219014683E-2</v>
      </c>
      <c r="O189" s="4">
        <f>Consumption!F162</f>
        <v>1.596352811808532E-2</v>
      </c>
    </row>
    <row r="190" spans="4:15">
      <c r="D190" s="1">
        <v>35156</v>
      </c>
      <c r="E190" s="4">
        <f>Assets!E190</f>
        <v>6.0014514702807525E-2</v>
      </c>
      <c r="F190" s="9">
        <f>'Combined Spending'!C157</f>
        <v>2.0465226877430562E-2</v>
      </c>
      <c r="G190" s="9">
        <f>'Combined Spending'!D157</f>
        <v>6.4161167638875416E-2</v>
      </c>
      <c r="H190" s="4">
        <f>GDP!C209</f>
        <v>2.0889962315408832E-2</v>
      </c>
      <c r="I190" s="4">
        <f>GDP!D209</f>
        <v>5.9602054980367337E-2</v>
      </c>
      <c r="J190" s="4">
        <f>'Pers Income'!E209</f>
        <v>1.976409933192394E-2</v>
      </c>
      <c r="K190" s="4">
        <f>'Pers Income'!F209</f>
        <v>6.3851102191264067E-2</v>
      </c>
      <c r="L190" s="4">
        <f>Investment!E210</f>
        <v>6.8125393094773307E-2</v>
      </c>
      <c r="M190" s="4">
        <f>Investment!F210</f>
        <v>2.1833225873056823E-2</v>
      </c>
      <c r="N190" s="4">
        <f>Consumption!G163</f>
        <v>6.1385118281960735E-2</v>
      </c>
      <c r="O190" s="4">
        <f>Consumption!F163</f>
        <v>2.0151656677945141E-2</v>
      </c>
    </row>
    <row r="191" spans="4:15">
      <c r="D191" s="1">
        <v>35247</v>
      </c>
      <c r="E191" s="4">
        <f>Assets!E191</f>
        <v>4.7846035165102378E-2</v>
      </c>
      <c r="F191" s="9">
        <f>'Combined Spending'!C158</f>
        <v>1.6222816786040442E-2</v>
      </c>
      <c r="G191" s="9">
        <f>'Combined Spending'!D158</f>
        <v>6.9162773518201937E-2</v>
      </c>
      <c r="H191" s="4">
        <f>GDP!C210</f>
        <v>1.2270629067677211E-2</v>
      </c>
      <c r="I191" s="4">
        <f>GDP!D210</f>
        <v>5.8346441064020219E-2</v>
      </c>
      <c r="J191" s="4">
        <f>'Pers Income'!E210</f>
        <v>1.1429888752311034E-2</v>
      </c>
      <c r="K191" s="4">
        <f>'Pers Income'!F210</f>
        <v>6.2659576216128748E-2</v>
      </c>
      <c r="L191" s="4">
        <f>Investment!E211</f>
        <v>8.0116399141258204E-2</v>
      </c>
      <c r="M191" s="4">
        <f>Investment!F211</f>
        <v>3.3455852728793908E-2</v>
      </c>
      <c r="N191" s="4">
        <f>Consumption!G164</f>
        <v>6.1342836324570528E-2</v>
      </c>
      <c r="O191" s="4">
        <f>Consumption!F164</f>
        <v>1.226618096549404E-2</v>
      </c>
    </row>
    <row r="192" spans="4:15">
      <c r="D192" s="1">
        <v>35339</v>
      </c>
      <c r="E192" s="4">
        <f>Assets!E192</f>
        <v>4.7245455863446154E-2</v>
      </c>
      <c r="F192" s="9">
        <f>'Combined Spending'!C159</f>
        <v>1.3843440585508232E-2</v>
      </c>
      <c r="G192" s="9">
        <f>'Combined Spending'!D159</f>
        <v>6.9496274335041339E-2</v>
      </c>
      <c r="H192" s="4">
        <f>GDP!C211</f>
        <v>1.5786072965469237E-2</v>
      </c>
      <c r="I192" s="4">
        <f>GDP!D211</f>
        <v>6.2679911164701216E-2</v>
      </c>
      <c r="J192" s="4">
        <f>'Pers Income'!E211</f>
        <v>1.3619685116519833E-2</v>
      </c>
      <c r="K192" s="4">
        <f>'Pers Income'!F211</f>
        <v>6.4514099142918321E-2</v>
      </c>
      <c r="L192" s="4">
        <f>Investment!E212</f>
        <v>6.9961073623167877E-2</v>
      </c>
      <c r="M192" s="4">
        <f>Investment!F212</f>
        <v>1.3201977297781102E-2</v>
      </c>
      <c r="N192" s="4">
        <f>Consumption!G165</f>
        <v>6.3831594837542083E-2</v>
      </c>
      <c r="O192" s="4">
        <f>Consumption!F165</f>
        <v>1.3993800923047802E-2</v>
      </c>
    </row>
    <row r="193" spans="4:15">
      <c r="D193" s="1">
        <v>35431</v>
      </c>
      <c r="E193" s="4">
        <f>Assets!E193</f>
        <v>3.9648906419716398E-2</v>
      </c>
      <c r="F193" s="9">
        <f>'Combined Spending'!C160</f>
        <v>1.8484728003188046E-2</v>
      </c>
      <c r="G193" s="9">
        <f>'Combined Spending'!D160</f>
        <v>7.0810371584673543E-2</v>
      </c>
      <c r="H193" s="4">
        <f>GDP!C212</f>
        <v>1.2456035403402831E-2</v>
      </c>
      <c r="I193" s="4">
        <f>GDP!D212</f>
        <v>6.2805999846475932E-2</v>
      </c>
      <c r="J193" s="4">
        <f>'Pers Income'!E212</f>
        <v>1.7880420807934606E-2</v>
      </c>
      <c r="K193" s="4">
        <f>'Pers Income'!F212</f>
        <v>6.4160902565801162E-2</v>
      </c>
      <c r="L193" s="4">
        <f>Investment!E213</f>
        <v>7.1855456038677212E-2</v>
      </c>
      <c r="M193" s="4">
        <f>Investment!F213</f>
        <v>2.3642397199376358E-2</v>
      </c>
      <c r="N193" s="4">
        <f>Consumption!G166</f>
        <v>6.5206641829636022E-2</v>
      </c>
      <c r="O193" s="4">
        <f>Consumption!F166</f>
        <v>1.7276703624617692E-2</v>
      </c>
    </row>
    <row r="194" spans="4:15">
      <c r="D194" s="1">
        <v>35521</v>
      </c>
      <c r="E194" s="4">
        <f>Assets!E194</f>
        <v>6.694620263318822E-2</v>
      </c>
      <c r="F194" s="9">
        <f>'Combined Spending'!C161</f>
        <v>8.4670393928731741E-3</v>
      </c>
      <c r="G194" s="9">
        <f>'Combined Spending'!D161</f>
        <v>5.822024772715121E-2</v>
      </c>
      <c r="H194" s="4">
        <f>GDP!C213</f>
        <v>1.8674691231433088E-2</v>
      </c>
      <c r="I194" s="4">
        <f>GDP!D213</f>
        <v>6.0499773430069632E-2</v>
      </c>
      <c r="J194" s="4">
        <f>'Pers Income'!E213</f>
        <v>1.1949091529530964E-2</v>
      </c>
      <c r="K194" s="4">
        <f>'Pers Income'!F213</f>
        <v>5.6005657875385403E-2</v>
      </c>
      <c r="L194" s="4">
        <f>Investment!E214</f>
        <v>6.3910716920386412E-2</v>
      </c>
      <c r="M194" s="4">
        <f>Investment!F214</f>
        <v>2.5795736717867196E-2</v>
      </c>
      <c r="N194" s="4">
        <f>Consumption!G167</f>
        <v>4.8741490212433652E-2</v>
      </c>
      <c r="O194" s="4">
        <f>Consumption!F167</f>
        <v>4.3829306485134011E-3</v>
      </c>
    </row>
    <row r="195" spans="4:15">
      <c r="D195" s="1">
        <v>35612</v>
      </c>
      <c r="E195" s="4">
        <f>Assets!E195</f>
        <v>8.9310628798501032E-2</v>
      </c>
      <c r="F195" s="9">
        <f>'Combined Spending'!C162</f>
        <v>2.6100286949747149E-2</v>
      </c>
      <c r="G195" s="9">
        <f>'Combined Spending'!D162</f>
        <v>6.8505924008867652E-2</v>
      </c>
      <c r="H195" s="4">
        <f>GDP!C214</f>
        <v>1.6903504884769858E-2</v>
      </c>
      <c r="I195" s="4">
        <f>GDP!D214</f>
        <v>6.5353380373977046E-2</v>
      </c>
      <c r="J195" s="4">
        <f>'Pers Income'!E214</f>
        <v>1.6097204965627332E-2</v>
      </c>
      <c r="K195" s="4">
        <f>'Pers Income'!F214</f>
        <v>6.0878672192211193E-2</v>
      </c>
      <c r="L195" s="4">
        <f>Investment!E215</f>
        <v>9.239240459872454E-2</v>
      </c>
      <c r="M195" s="4">
        <f>Investment!F215</f>
        <v>4.0326153991857489E-2</v>
      </c>
      <c r="N195" s="4">
        <f>Consumption!G168</f>
        <v>5.9526396969048635E-2</v>
      </c>
      <c r="O195" s="4">
        <f>Consumption!F168</f>
        <v>2.2675987840185544E-2</v>
      </c>
    </row>
    <row r="196" spans="4:15">
      <c r="D196" s="1">
        <v>35704</v>
      </c>
      <c r="E196" s="4">
        <f>Assets!E196</f>
        <v>8.3189070923262262E-2</v>
      </c>
      <c r="F196" s="9">
        <f>'Combined Spending'!C163</f>
        <v>1.1189939478753139E-2</v>
      </c>
      <c r="G196" s="9">
        <f>'Combined Spending'!D163</f>
        <v>6.5709356473455591E-2</v>
      </c>
      <c r="H196" s="4">
        <f>GDP!C215</f>
        <v>1.1899585158325284E-2</v>
      </c>
      <c r="I196" s="4">
        <f>GDP!D215</f>
        <v>6.1277243642710984E-2</v>
      </c>
      <c r="J196" s="4">
        <f>'Pers Income'!E215</f>
        <v>1.9299220749079877E-2</v>
      </c>
      <c r="K196" s="4">
        <f>'Pers Income'!F215</f>
        <v>6.6823010398158744E-2</v>
      </c>
      <c r="L196" s="4">
        <f>Investment!E216</f>
        <v>6.5183273019144422E-2</v>
      </c>
      <c r="M196" s="4">
        <f>Investment!F216</f>
        <v>-1.8543204257025639E-3</v>
      </c>
      <c r="N196" s="4">
        <f>Consumption!G169</f>
        <v>5.9934123070216963E-2</v>
      </c>
      <c r="O196" s="4">
        <f>Consumption!F169</f>
        <v>1.4384005207001367E-2</v>
      </c>
    </row>
    <row r="197" spans="4:15">
      <c r="D197" s="1">
        <v>35796</v>
      </c>
      <c r="E197" s="4">
        <f>Assets!E197</f>
        <v>0.12148214927576034</v>
      </c>
      <c r="F197" s="9">
        <f>'Combined Spending'!C164</f>
        <v>1.4124495867433841E-2</v>
      </c>
      <c r="G197" s="9">
        <f>'Combined Spending'!D164</f>
        <v>6.1146951112130483E-2</v>
      </c>
      <c r="H197" s="4">
        <f>GDP!C216</f>
        <v>1.1473199521738062E-2</v>
      </c>
      <c r="I197" s="4">
        <f>GDP!D216</f>
        <v>6.0247014853536209E-2</v>
      </c>
      <c r="J197" s="4">
        <f>'Pers Income'!E216</f>
        <v>2.2210993507511219E-2</v>
      </c>
      <c r="K197" s="4">
        <f>'Pers Income'!F216</f>
        <v>7.1361809366748144E-2</v>
      </c>
      <c r="L197" s="4">
        <f>Investment!E217</f>
        <v>7.1814085008844911E-2</v>
      </c>
      <c r="M197" s="4">
        <f>Investment!F217</f>
        <v>3.2181359588881089E-2</v>
      </c>
      <c r="N197" s="4">
        <f>Consumption!G170</f>
        <v>5.2116605326717101E-2</v>
      </c>
      <c r="O197" s="4">
        <f>Consumption!F170</f>
        <v>9.7738046165180455E-3</v>
      </c>
    </row>
    <row r="198" spans="4:15">
      <c r="D198" s="1">
        <v>35886</v>
      </c>
      <c r="E198" s="4">
        <f>Assets!E198</f>
        <v>9.9558840013387745E-2</v>
      </c>
      <c r="F198" s="9">
        <f>'Combined Spending'!C165</f>
        <v>2.0622212108460283E-2</v>
      </c>
      <c r="G198" s="9">
        <f>'Combined Spending'!D165</f>
        <v>7.3937081045531025E-2</v>
      </c>
      <c r="H198" s="4">
        <f>GDP!C217</f>
        <v>1.1641485685413035E-2</v>
      </c>
      <c r="I198" s="4">
        <f>GDP!D217</f>
        <v>5.2926782742925199E-2</v>
      </c>
      <c r="J198" s="4">
        <f>'Pers Income'!E217</f>
        <v>1.701405099776573E-2</v>
      </c>
      <c r="K198" s="4">
        <f>'Pers Income'!F217</f>
        <v>7.6724138544844833E-2</v>
      </c>
      <c r="L198" s="4">
        <f>Investment!E218</f>
        <v>4.9282006264156616E-2</v>
      </c>
      <c r="M198" s="4">
        <f>Investment!F218</f>
        <v>1.8456026373866893E-2</v>
      </c>
      <c r="N198" s="4">
        <f>Consumption!G171</f>
        <v>6.9686531243203884E-2</v>
      </c>
      <c r="O198" s="4">
        <f>Consumption!F171</f>
        <v>2.1155723316107787E-2</v>
      </c>
    </row>
    <row r="199" spans="4:15">
      <c r="D199" s="1">
        <v>35977</v>
      </c>
      <c r="E199" s="4">
        <f>Assets!E199</f>
        <v>4.999948719280424E-2</v>
      </c>
      <c r="F199" s="9">
        <f>'Combined Spending'!C166</f>
        <v>1.7250472333876467E-2</v>
      </c>
      <c r="G199" s="9">
        <f>'Combined Spending'!D166</f>
        <v>6.4674688083323717E-2</v>
      </c>
      <c r="H199" s="4">
        <f>GDP!C218</f>
        <v>1.6878827260535634E-2</v>
      </c>
      <c r="I199" s="4">
        <f>GDP!D218</f>
        <v>5.2901230926685146E-2</v>
      </c>
      <c r="J199" s="4">
        <f>'Pers Income'!E218</f>
        <v>1.4164164700340079E-2</v>
      </c>
      <c r="K199" s="4">
        <f>'Pers Income'!F218</f>
        <v>7.4675760590213691E-2</v>
      </c>
      <c r="L199" s="4">
        <f>Investment!E219</f>
        <v>6.4988127022939268E-2</v>
      </c>
      <c r="M199" s="4">
        <f>Investment!F219</f>
        <v>1.3086369002554344E-2</v>
      </c>
      <c r="N199" s="4">
        <f>Consumption!G172</f>
        <v>6.5081502256700494E-2</v>
      </c>
      <c r="O199" s="4">
        <f>Consumption!F172</f>
        <v>1.8273340494208735E-2</v>
      </c>
    </row>
    <row r="200" spans="4:15">
      <c r="D200" s="1">
        <v>36069</v>
      </c>
      <c r="E200" s="4">
        <f>Assets!E200</f>
        <v>9.2787074117483853E-2</v>
      </c>
      <c r="F200" s="9">
        <f>'Combined Spending'!C167</f>
        <v>2.4559252543036966E-2</v>
      </c>
      <c r="G200" s="9">
        <f>'Combined Spending'!D167</f>
        <v>7.8751142625525752E-2</v>
      </c>
      <c r="H200" s="4">
        <f>GDP!C219</f>
        <v>1.8955395387199613E-2</v>
      </c>
      <c r="I200" s="4">
        <f>GDP!D219</f>
        <v>6.0242938922350053E-2</v>
      </c>
      <c r="J200" s="4">
        <f>'Pers Income'!E219</f>
        <v>1.2354350443633746E-2</v>
      </c>
      <c r="K200" s="4">
        <f>'Pers Income'!F219</f>
        <v>6.7353589018041962E-2</v>
      </c>
      <c r="L200" s="4">
        <f>Investment!E220</f>
        <v>6.5482339229023037E-2</v>
      </c>
      <c r="M200" s="4">
        <f>Investment!F220</f>
        <v>3.2660347676970812E-2</v>
      </c>
      <c r="N200" s="4">
        <f>Consumption!G173</f>
        <v>7.3686533819779576E-2</v>
      </c>
      <c r="O200" s="4">
        <f>Consumption!F173</f>
        <v>2.2579440357639299E-2</v>
      </c>
    </row>
    <row r="201" spans="4:15">
      <c r="D201" s="1">
        <v>36161</v>
      </c>
      <c r="E201" s="4">
        <f>Assets!E201</f>
        <v>5.919160982333762E-2</v>
      </c>
      <c r="F201" s="9">
        <f>'Combined Spending'!C168</f>
        <v>1.4730855747065645E-2</v>
      </c>
      <c r="G201" s="9">
        <f>'Combined Spending'!D168</f>
        <v>7.9396143723182488E-2</v>
      </c>
      <c r="H201" s="4">
        <f>GDP!C220</f>
        <v>1.3263731372238173E-2</v>
      </c>
      <c r="I201" s="4">
        <f>GDP!D220</f>
        <v>6.2119804025949382E-2</v>
      </c>
      <c r="J201" s="4">
        <f>'Pers Income'!E220</f>
        <v>1.1338054259215986E-2</v>
      </c>
      <c r="K201" s="4">
        <f>'Pers Income'!F220</f>
        <v>5.6000482072848683E-2</v>
      </c>
      <c r="L201" s="4">
        <f>Investment!E221</f>
        <v>7.2401601763302972E-2</v>
      </c>
      <c r="M201" s="4">
        <f>Investment!F221</f>
        <v>2.506989913988519E-2</v>
      </c>
      <c r="N201" s="4">
        <f>Consumption!G174</f>
        <v>7.6244182914464317E-2</v>
      </c>
      <c r="O201" s="4">
        <f>Consumption!F174</f>
        <v>1.2179205984481288E-2</v>
      </c>
    </row>
    <row r="202" spans="4:15">
      <c r="D202" s="1">
        <v>36251</v>
      </c>
      <c r="E202" s="4">
        <f>Assets!E202</f>
        <v>6.8014723856866813E-2</v>
      </c>
      <c r="F202" s="9">
        <f>'Combined Spending'!C169</f>
        <v>2.5360500172784781E-2</v>
      </c>
      <c r="G202" s="9">
        <f>'Combined Spending'!D169</f>
        <v>8.4407292612364154E-2</v>
      </c>
      <c r="H202" s="4">
        <f>GDP!C221</f>
        <v>1.13502180675832E-2</v>
      </c>
      <c r="I202" s="4">
        <f>GDP!D221</f>
        <v>6.1814002900208748E-2</v>
      </c>
      <c r="J202" s="4">
        <f>'Pers Income'!E221</f>
        <v>8.8543988587296146E-3</v>
      </c>
      <c r="K202" s="4">
        <f>'Pers Income'!F221</f>
        <v>4.7528036108198168E-2</v>
      </c>
      <c r="L202" s="4">
        <f>Investment!E222</f>
        <v>9.1786434868425734E-2</v>
      </c>
      <c r="M202" s="4">
        <f>Investment!F222</f>
        <v>3.1399014332343669E-2</v>
      </c>
      <c r="N202" s="4">
        <f>Consumption!G175</f>
        <v>7.9085105010055889E-2</v>
      </c>
      <c r="O202" s="4">
        <f>Consumption!F175</f>
        <v>2.3851230435646919E-2</v>
      </c>
    </row>
    <row r="203" spans="4:15">
      <c r="D203" s="1">
        <v>36342</v>
      </c>
      <c r="E203" s="4">
        <f>Assets!E203</f>
        <v>8.4719745029466845E-2</v>
      </c>
      <c r="F203" s="9">
        <f>'Combined Spending'!C170</f>
        <v>1.9513315054098198E-2</v>
      </c>
      <c r="G203" s="9">
        <f>'Combined Spending'!D170</f>
        <v>8.6819523635676826E-2</v>
      </c>
      <c r="H203" s="4">
        <f>GDP!C222</f>
        <v>1.6558324562648698E-2</v>
      </c>
      <c r="I203" s="4">
        <f>GDP!D222</f>
        <v>6.1479337408647229E-2</v>
      </c>
      <c r="J203" s="4">
        <f>'Pers Income'!E222</f>
        <v>1.3685646522309719E-2</v>
      </c>
      <c r="K203" s="4">
        <f>'Pers Income'!F222</f>
        <v>4.7033775686935571E-2</v>
      </c>
      <c r="L203" s="4">
        <f>Investment!E223</f>
        <v>8.7493385250886679E-2</v>
      </c>
      <c r="M203" s="4">
        <f>Investment!F223</f>
        <v>2.8599789706055336E-2</v>
      </c>
      <c r="N203" s="4">
        <f>Consumption!G176</f>
        <v>7.7974680642706864E-2</v>
      </c>
      <c r="O203" s="4">
        <f>Consumption!F176</f>
        <v>1.722549401328069E-2</v>
      </c>
    </row>
    <row r="204" spans="4:15">
      <c r="D204" s="1">
        <v>36434</v>
      </c>
      <c r="E204" s="4">
        <f>Assets!E204</f>
        <v>9.2761150887822441E-2</v>
      </c>
      <c r="F204" s="9">
        <f>'Combined Spending'!C171</f>
        <v>2.0645370244081061E-2</v>
      </c>
      <c r="G204" s="9">
        <f>'Combined Spending'!D171</f>
        <v>8.2667803093249059E-2</v>
      </c>
      <c r="H204" s="4">
        <f>GDP!C223</f>
        <v>2.2466973274545794E-2</v>
      </c>
      <c r="I204" s="4">
        <f>GDP!D223</f>
        <v>6.5137463550373642E-2</v>
      </c>
      <c r="J204" s="4">
        <f>'Pers Income'!E223</f>
        <v>2.2237165627637823E-2</v>
      </c>
      <c r="K204" s="4">
        <f>'Pers Income'!F223</f>
        <v>5.7255138682994637E-2</v>
      </c>
      <c r="L204" s="4">
        <f>Investment!E224</f>
        <v>6.3625357682554298E-2</v>
      </c>
      <c r="M204" s="4">
        <f>Investment!F224</f>
        <v>2.5719263301526214E-3</v>
      </c>
      <c r="N204" s="4">
        <f>Consumption!G177</f>
        <v>8.078658072497584E-2</v>
      </c>
      <c r="O204" s="4">
        <f>Consumption!F177</f>
        <v>2.5246841794891853E-2</v>
      </c>
    </row>
    <row r="205" spans="4:15">
      <c r="D205" s="1">
        <v>36526</v>
      </c>
      <c r="E205" s="4">
        <f>Assets!E205</f>
        <v>0.10292301469231267</v>
      </c>
      <c r="F205" s="9">
        <f>'Combined Spending'!C172</f>
        <v>3.0796662831947798E-2</v>
      </c>
      <c r="G205" s="9">
        <f>'Combined Spending'!D172</f>
        <v>9.980922730736104E-2</v>
      </c>
      <c r="H205" s="4">
        <f>GDP!C224</f>
        <v>1.0453080991553142E-2</v>
      </c>
      <c r="I205" s="4">
        <f>GDP!D224</f>
        <v>6.2182922768226609E-2</v>
      </c>
      <c r="J205" s="4">
        <f>'Pers Income'!E224</f>
        <v>3.0447224798165598E-2</v>
      </c>
      <c r="K205" s="4">
        <f>'Pers Income'!F224</f>
        <v>7.7231909717357272E-2</v>
      </c>
      <c r="L205" s="4">
        <f>Investment!E225</f>
        <v>7.3562726799031114E-2</v>
      </c>
      <c r="M205" s="4">
        <f>Investment!F225</f>
        <v>4.103529522557324E-2</v>
      </c>
      <c r="N205" s="4">
        <f>Consumption!G178</f>
        <v>9.7944092976483946E-2</v>
      </c>
      <c r="O205" s="4">
        <f>Consumption!F178</f>
        <v>2.8247574557073392E-2</v>
      </c>
    </row>
    <row r="206" spans="4:15">
      <c r="D206" s="1">
        <v>36617</v>
      </c>
      <c r="E206" s="4">
        <f>Assets!E206</f>
        <v>6.9783199817816666E-2</v>
      </c>
      <c r="F206" s="9">
        <f>'Combined Spending'!C173</f>
        <v>1.4895058774196227E-2</v>
      </c>
      <c r="G206" s="9">
        <f>'Combined Spending'!D173</f>
        <v>8.8583917754211108E-2</v>
      </c>
      <c r="H206" s="4">
        <f>GDP!C225</f>
        <v>2.4475207433236335E-2</v>
      </c>
      <c r="I206" s="4">
        <f>GDP!D225</f>
        <v>7.5967603204988757E-2</v>
      </c>
      <c r="J206" s="4">
        <f>'Pers Income'!E225</f>
        <v>1.5907199038930061E-2</v>
      </c>
      <c r="K206" s="4">
        <f>'Pers Income'!F225</f>
        <v>8.4762730235726363E-2</v>
      </c>
      <c r="L206" s="4">
        <f>Investment!E226</f>
        <v>7.354547261983331E-2</v>
      </c>
      <c r="M206" s="4">
        <f>Investment!F226</f>
        <v>2.8583258166116975E-2</v>
      </c>
      <c r="N206" s="4">
        <f>Consumption!G179</f>
        <v>8.463980307809614E-2</v>
      </c>
      <c r="O206" s="4">
        <f>Consumption!F179</f>
        <v>1.1444757583637454E-2</v>
      </c>
    </row>
    <row r="207" spans="4:15">
      <c r="D207" s="1">
        <v>36708</v>
      </c>
      <c r="E207" s="4">
        <f>Assets!E207</f>
        <v>8.5623835109977037E-2</v>
      </c>
      <c r="F207" s="9">
        <f>'Combined Spending'!C174</f>
        <v>1.2630625548682444E-2</v>
      </c>
      <c r="G207" s="9">
        <f>'Combined Spending'!D174</f>
        <v>8.1234935650830037E-2</v>
      </c>
      <c r="H207" s="4">
        <f>GDP!C226</f>
        <v>7.0402283287757782E-3</v>
      </c>
      <c r="I207" s="4">
        <f>GDP!D226</f>
        <v>6.5893254351231931E-2</v>
      </c>
      <c r="J207" s="4">
        <f>'Pers Income'!E226</f>
        <v>1.7365104353921922E-2</v>
      </c>
      <c r="K207" s="4">
        <f>'Pers Income'!F226</f>
        <v>8.8700182380678921E-2</v>
      </c>
      <c r="L207" s="4">
        <f>Investment!E227</f>
        <v>7.6410206258568272E-2</v>
      </c>
      <c r="M207" s="4">
        <f>Investment!F227</f>
        <v>5.2472685451408242E-3</v>
      </c>
      <c r="N207" s="4">
        <f>Consumption!G180</f>
        <v>8.1758461853991993E-2</v>
      </c>
      <c r="O207" s="4">
        <f>Consumption!F180</f>
        <v>1.4523238626937343E-2</v>
      </c>
    </row>
    <row r="208" spans="4:15">
      <c r="D208" s="1">
        <v>36800</v>
      </c>
      <c r="E208" s="4">
        <f>Assets!E208</f>
        <v>8.6002741603267673E-3</v>
      </c>
      <c r="F208" s="9">
        <f>'Combined Spending'!C175</f>
        <v>7.8778470531184076E-3</v>
      </c>
      <c r="G208" s="9">
        <f>'Combined Spending'!D175</f>
        <v>6.7709481542808481E-2</v>
      </c>
      <c r="H208" s="4">
        <f>GDP!C227</f>
        <v>1.1550583464351276E-2</v>
      </c>
      <c r="I208" s="4">
        <f>GDP!D227</f>
        <v>5.4513222951987385E-2</v>
      </c>
      <c r="J208" s="4">
        <f>'Pers Income'!E227</f>
        <v>9.0900687429584601E-3</v>
      </c>
      <c r="K208" s="4">
        <f>'Pers Income'!F227</f>
        <v>7.4698297830395749E-2</v>
      </c>
      <c r="L208" s="4">
        <f>Investment!E228</f>
        <v>3.4048356947581654E-2</v>
      </c>
      <c r="M208" s="4">
        <f>Investment!F228</f>
        <v>6.5616521903698959E-5</v>
      </c>
      <c r="N208" s="4">
        <f>Consumption!G181</f>
        <v>6.5525697874225394E-2</v>
      </c>
      <c r="O208" s="4">
        <f>Consumption!F181</f>
        <v>9.8620857789006571E-3</v>
      </c>
    </row>
    <row r="209" spans="4:15">
      <c r="D209" s="1">
        <v>36892</v>
      </c>
      <c r="E209" s="4">
        <f>Assets!E209</f>
        <v>-2.8360435646007213E-2</v>
      </c>
      <c r="F209" s="9">
        <f>'Combined Spending'!C176</f>
        <v>1.2866984190903841E-3</v>
      </c>
      <c r="G209" s="9">
        <f>'Combined Spending'!D176</f>
        <v>3.7142765584458975E-2</v>
      </c>
      <c r="H209" s="4">
        <f>GDP!C228</f>
        <v>3.2430231750571704E-3</v>
      </c>
      <c r="I209" s="4">
        <f>GDP!D228</f>
        <v>4.6988775306894902E-2</v>
      </c>
      <c r="J209" s="4">
        <f>'Pers Income'!E228</f>
        <v>1.8541852409815974E-2</v>
      </c>
      <c r="K209" s="4">
        <f>'Pers Income'!F228</f>
        <v>6.2281666359237736E-2</v>
      </c>
      <c r="L209" s="4">
        <f>Investment!E229</f>
        <v>-7.6353888306328827E-3</v>
      </c>
      <c r="M209" s="4">
        <f>Investment!F229</f>
        <v>-1.2880182839377004E-2</v>
      </c>
      <c r="N209" s="4">
        <f>Consumption!G182</f>
        <v>4.1279926121173038E-2</v>
      </c>
      <c r="O209" s="4">
        <f>Consumption!F182</f>
        <v>4.850057211336598E-3</v>
      </c>
    </row>
    <row r="210" spans="4:15">
      <c r="D210" s="1">
        <v>36982</v>
      </c>
      <c r="E210" s="4">
        <f>Assets!E210</f>
        <v>1.5417262638585236E-3</v>
      </c>
      <c r="F210" s="9">
        <f>'Combined Spending'!C177</f>
        <v>-3.0443065580460864E-3</v>
      </c>
      <c r="G210" s="9">
        <f>'Combined Spending'!D177</f>
        <v>1.8810148026951159E-2</v>
      </c>
      <c r="H210" s="4">
        <f>GDP!C229</f>
        <v>1.1930148338389023E-2</v>
      </c>
      <c r="I210" s="4">
        <f>GDP!D229</f>
        <v>3.4168029658227975E-2</v>
      </c>
      <c r="J210" s="4">
        <f>'Pers Income'!E229</f>
        <v>3.2952020882526423E-3</v>
      </c>
      <c r="K210" s="4">
        <f>'Pers Income'!F229</f>
        <v>4.9093952806703069E-2</v>
      </c>
      <c r="L210" s="4">
        <f>Investment!E230</f>
        <v>-4.54369177059454E-2</v>
      </c>
      <c r="M210" s="4">
        <f>Investment!F230</f>
        <v>-3.3044991397462802E-2</v>
      </c>
      <c r="N210" s="4">
        <f>Consumption!G183</f>
        <v>3.3994978447266518E-2</v>
      </c>
      <c r="O210" s="4">
        <f>Consumption!F183</f>
        <v>4.3685411415407731E-3</v>
      </c>
    </row>
    <row r="211" spans="4:15">
      <c r="D211" s="1">
        <v>37073</v>
      </c>
      <c r="E211" s="4">
        <f>Assets!E211</f>
        <v>-2.7638879578581195E-2</v>
      </c>
      <c r="F211" s="9">
        <f>'Combined Spending'!C178</f>
        <v>-6.1046085283873409E-3</v>
      </c>
      <c r="G211" s="9">
        <f>'Combined Spending'!D178</f>
        <v>-3.9416781575764913E-5</v>
      </c>
      <c r="H211" s="4">
        <f>GDP!C230</f>
        <v>-1.4418056842247846E-4</v>
      </c>
      <c r="I211" s="4">
        <f>GDP!D230</f>
        <v>2.6790086072195907E-2</v>
      </c>
      <c r="J211" s="4">
        <f>'Pers Income'!E230</f>
        <v>-1.4180832799417613E-3</v>
      </c>
      <c r="K211" s="4">
        <f>'Pers Income'!F230</f>
        <v>2.9724968676238018E-2</v>
      </c>
      <c r="L211" s="4">
        <f>Investment!E231</f>
        <v>-7.0082259213679526E-2</v>
      </c>
      <c r="M211" s="4">
        <f>Investment!F231</f>
        <v>-2.5754530000096882E-2</v>
      </c>
      <c r="N211" s="4">
        <f>Consumption!G184</f>
        <v>1.773535902004883E-2</v>
      </c>
      <c r="O211" s="4">
        <f>Consumption!F184</f>
        <v>-1.4301867803250541E-3</v>
      </c>
    </row>
    <row r="212" spans="4:15">
      <c r="D212" s="1">
        <v>37165</v>
      </c>
      <c r="E212" s="4">
        <f>Assets!E212</f>
        <v>1.7754486127076675E-2</v>
      </c>
      <c r="F212" s="9">
        <f>'Combined Spending'!C179</f>
        <v>1.1538610089049314E-2</v>
      </c>
      <c r="G212" s="9">
        <f>'Combined Spending'!D179</f>
        <v>3.5925895683375829E-3</v>
      </c>
      <c r="H212" s="4">
        <f>GDP!C231</f>
        <v>6.0398475164996366E-3</v>
      </c>
      <c r="I212" s="4">
        <f>GDP!D231</f>
        <v>2.1196328201149077E-2</v>
      </c>
      <c r="J212" s="4">
        <f>'Pers Income'!E231</f>
        <v>2.5813281118675186E-3</v>
      </c>
      <c r="K212" s="4">
        <f>'Pers Income'!F231</f>
        <v>2.308313069757181E-2</v>
      </c>
      <c r="L212" s="4">
        <f>Investment!E232</f>
        <v>-6.898732073786687E-2</v>
      </c>
      <c r="M212" s="4">
        <f>Investment!F232</f>
        <v>-1.1717891358484958E-2</v>
      </c>
      <c r="N212" s="4">
        <f>Consumption!G185</f>
        <v>2.4864644973752782E-2</v>
      </c>
      <c r="O212" s="4">
        <f>Consumption!F185</f>
        <v>1.6936219068574305E-2</v>
      </c>
    </row>
    <row r="213" spans="4:15">
      <c r="D213" s="1">
        <v>37257</v>
      </c>
      <c r="E213" s="4">
        <f>Assets!E213</f>
        <v>4.7876631364590104E-2</v>
      </c>
      <c r="F213" s="9">
        <f>'Combined Spending'!C180</f>
        <v>-2.4732765464800504E-3</v>
      </c>
      <c r="G213" s="9">
        <f>'Combined Spending'!D180</f>
        <v>-1.7604434876809997E-4</v>
      </c>
      <c r="H213" s="4">
        <f>GDP!C232</f>
        <v>1.2068897912196366E-2</v>
      </c>
      <c r="I213" s="4">
        <f>GDP!D232</f>
        <v>3.0180144351901562E-2</v>
      </c>
      <c r="J213" s="4">
        <f>'Pers Income'!E232</f>
        <v>3.7424533415071613E-3</v>
      </c>
      <c r="K213" s="4">
        <f>'Pers Income'!F232</f>
        <v>8.2177469183728827E-3</v>
      </c>
      <c r="L213" s="4">
        <f>Investment!E233</f>
        <v>-5.5829976390505694E-2</v>
      </c>
      <c r="M213" s="4">
        <f>Investment!F233</f>
        <v>-1.9379699506194104E-2</v>
      </c>
      <c r="N213" s="4">
        <f>Consumption!G186</f>
        <v>2.128465373931673E-2</v>
      </c>
      <c r="O213" s="4">
        <f>Consumption!F186</f>
        <v>1.3399796470634374E-3</v>
      </c>
    </row>
    <row r="214" spans="4:15">
      <c r="D214" s="1">
        <v>37347</v>
      </c>
      <c r="E214" s="4">
        <f>Assets!E214</f>
        <v>6.4193073123669188E-3</v>
      </c>
      <c r="F214" s="9">
        <f>'Combined Spending'!C181</f>
        <v>7.8660872692008638E-3</v>
      </c>
      <c r="G214" s="9">
        <f>'Combined Spending'!D181</f>
        <v>1.0765738907827501E-2</v>
      </c>
      <c r="H214" s="4">
        <f>GDP!C233</f>
        <v>9.6631257605002806E-3</v>
      </c>
      <c r="I214" s="4">
        <f>GDP!D233</f>
        <v>2.787223638970349E-2</v>
      </c>
      <c r="J214" s="4">
        <f>'Pers Income'!E233</f>
        <v>1.0050454862157998E-2</v>
      </c>
      <c r="K214" s="4">
        <f>'Pers Income'!F233</f>
        <v>1.5006143511314879E-2</v>
      </c>
      <c r="L214" s="4">
        <f>Investment!E234</f>
        <v>-3.3984055924572709E-2</v>
      </c>
      <c r="M214" s="4">
        <f>Investment!F234</f>
        <v>-3.2127329511407042E-3</v>
      </c>
      <c r="N214" s="4">
        <f>Consumption!G187</f>
        <v>2.7329453580739675E-2</v>
      </c>
      <c r="O214" s="4">
        <f>Consumption!F187</f>
        <v>1.0313217560591576E-2</v>
      </c>
    </row>
    <row r="215" spans="4:15">
      <c r="D215" s="1">
        <v>37438</v>
      </c>
      <c r="E215" s="4">
        <f>Assets!E215</f>
        <v>-3.3834925108177776E-4</v>
      </c>
      <c r="F215" s="9">
        <f>'Combined Spending'!C182</f>
        <v>9.7648884682953359E-3</v>
      </c>
      <c r="G215" s="9">
        <f>'Combined Spending'!D182</f>
        <v>2.6904604220601872E-2</v>
      </c>
      <c r="H215" s="4">
        <f>GDP!C234</f>
        <v>9.0739118424903835E-3</v>
      </c>
      <c r="I215" s="4">
        <f>GDP!D234</f>
        <v>3.7348623962302256E-2</v>
      </c>
      <c r="J215" s="4">
        <f>'Pers Income'!E234</f>
        <v>2.7971870513770966E-3</v>
      </c>
      <c r="K215" s="4">
        <f>'Pers Income'!F234</f>
        <v>1.9290744715493358E-2</v>
      </c>
      <c r="L215" s="4">
        <f>Investment!E235</f>
        <v>-2.0013088825529421E-2</v>
      </c>
      <c r="M215" s="4">
        <f>Investment!F235</f>
        <v>2.5750992583714132E-3</v>
      </c>
      <c r="N215" s="4">
        <f>Consumption!G188</f>
        <v>4.0458928281381472E-2</v>
      </c>
      <c r="O215" s="4">
        <f>Consumption!F188</f>
        <v>1.1331733997664141E-2</v>
      </c>
    </row>
    <row r="216" spans="4:15">
      <c r="D216" s="1">
        <v>37530</v>
      </c>
      <c r="E216" s="4">
        <f>Assets!E216</f>
        <v>-9.2772751745698427E-3</v>
      </c>
      <c r="F216" s="9">
        <f>'Combined Spending'!C183</f>
        <v>4.1865731975797302E-3</v>
      </c>
      <c r="G216" s="9">
        <f>'Combined Spending'!D183</f>
        <v>1.9440884636447591E-2</v>
      </c>
      <c r="H216" s="4">
        <f>GDP!C235</f>
        <v>7.2244934089188877E-3</v>
      </c>
      <c r="I216" s="4">
        <f>GDP!D235</f>
        <v>3.8570136996221666E-2</v>
      </c>
      <c r="J216" s="4">
        <f>'Pers Income'!E235</f>
        <v>8.7597860356371099E-3</v>
      </c>
      <c r="K216" s="4">
        <f>'Pers Income'!F235</f>
        <v>2.5572175260557089E-2</v>
      </c>
      <c r="L216" s="4">
        <f>Investment!E236</f>
        <v>-1.6675969466903074E-2</v>
      </c>
      <c r="M216" s="4">
        <f>Investment!F236</f>
        <v>-1.6040423286353595E-2</v>
      </c>
      <c r="N216" s="4">
        <f>Consumption!G189</f>
        <v>3.1885280896123636E-2</v>
      </c>
      <c r="O216" s="4">
        <f>Consumption!F189</f>
        <v>8.5564048168066016E-3</v>
      </c>
    </row>
    <row r="217" spans="4:15">
      <c r="D217" s="1">
        <v>37622</v>
      </c>
      <c r="E217" s="4">
        <f>Assets!E217</f>
        <v>-2.0929705013133994E-2</v>
      </c>
      <c r="F217" s="9">
        <f>'Combined Spending'!C184</f>
        <v>9.352371567790195E-3</v>
      </c>
      <c r="G217" s="9">
        <f>'Combined Spending'!D184</f>
        <v>3.1526324446294184E-2</v>
      </c>
      <c r="H217" s="4">
        <f>GDP!C236</f>
        <v>1.012007175564782E-2</v>
      </c>
      <c r="I217" s="4">
        <f>GDP!D236</f>
        <v>3.6570280412777843E-2</v>
      </c>
      <c r="J217" s="4">
        <f>'Pers Income'!E236</f>
        <v>6.5157603234909899E-3</v>
      </c>
      <c r="K217" s="4">
        <f>'Pers Income'!F236</f>
        <v>2.8405797037448041E-2</v>
      </c>
      <c r="L217" s="4">
        <f>Investment!E237</f>
        <v>-1.352816690388804E-2</v>
      </c>
      <c r="M217" s="4">
        <f>Investment!F237</f>
        <v>-2.1832071502797231E-5</v>
      </c>
      <c r="N217" s="4">
        <f>Consumption!G190</f>
        <v>4.2178165183564861E-2</v>
      </c>
      <c r="O217" s="4">
        <f>Consumption!F190</f>
        <v>1.1328179627923048E-2</v>
      </c>
    </row>
    <row r="218" spans="4:15">
      <c r="D218" s="1">
        <v>37712</v>
      </c>
      <c r="E218" s="4">
        <f>Assets!E218</f>
        <v>3.6466583510157601E-2</v>
      </c>
      <c r="F218" s="9">
        <f>'Combined Spending'!C185</f>
        <v>1.3246137516383785E-2</v>
      </c>
      <c r="G218" s="9">
        <f>'Combined Spending'!D185</f>
        <v>3.7032674473260273E-2</v>
      </c>
      <c r="H218" s="4">
        <f>GDP!C237</f>
        <v>1.1567748828699298E-2</v>
      </c>
      <c r="I218" s="4">
        <f>GDP!D237</f>
        <v>3.8525660992212822E-2</v>
      </c>
      <c r="J218" s="4">
        <f>'Pers Income'!E237</f>
        <v>1.1024795995058784E-2</v>
      </c>
      <c r="K218" s="4">
        <f>'Pers Income'!F237</f>
        <v>2.9397844577789926E-2</v>
      </c>
      <c r="L218" s="4">
        <f>Investment!E238</f>
        <v>8.6543939776028804E-3</v>
      </c>
      <c r="M218" s="4">
        <f>Investment!F238</f>
        <v>2.5119770511441864E-2</v>
      </c>
      <c r="N218" s="4">
        <f>Consumption!G191</f>
        <v>4.2651014508842192E-2</v>
      </c>
      <c r="O218" s="4">
        <f>Consumption!F191</f>
        <v>1.0771609358848208E-2</v>
      </c>
    </row>
    <row r="219" spans="4:15">
      <c r="D219" s="1">
        <v>37803</v>
      </c>
      <c r="E219" s="4">
        <f>Assets!E219</f>
        <v>8.0659705826324063E-2</v>
      </c>
      <c r="F219" s="9">
        <f>'Combined Spending'!C186</f>
        <v>2.5307345800385208E-2</v>
      </c>
      <c r="G219" s="9">
        <f>'Combined Spending'!D186</f>
        <v>5.2994841784735146E-2</v>
      </c>
      <c r="H219" s="4">
        <f>GDP!C238</f>
        <v>2.2492160480867961E-2</v>
      </c>
      <c r="I219" s="4">
        <f>GDP!D238</f>
        <v>5.2335546841986054E-2</v>
      </c>
      <c r="J219" s="4">
        <f>'Pers Income'!E238</f>
        <v>1.3215945566847244E-2</v>
      </c>
      <c r="K219" s="4">
        <f>'Pers Income'!F238</f>
        <v>4.0092975854072593E-2</v>
      </c>
      <c r="L219" s="4">
        <f>Investment!E239</f>
        <v>4.8113139489851062E-2</v>
      </c>
      <c r="M219" s="4">
        <f>Investment!F239</f>
        <v>2.2452256430010521E-2</v>
      </c>
      <c r="N219" s="4">
        <f>Consumption!G192</f>
        <v>5.768157843991005E-2</v>
      </c>
      <c r="O219" s="4">
        <f>Consumption!F192</f>
        <v>2.591080798487954E-2</v>
      </c>
    </row>
    <row r="220" spans="4:15">
      <c r="D220" s="1">
        <v>37895</v>
      </c>
      <c r="E220" s="4">
        <f>Assets!E220</f>
        <v>9.7589841625758372E-2</v>
      </c>
      <c r="F220" s="9">
        <f>'Combined Spending'!C187</f>
        <v>1.0599104919183637E-2</v>
      </c>
      <c r="G220" s="9">
        <f>'Combined Spending'!D187</f>
        <v>5.9719053207049524E-2</v>
      </c>
      <c r="H220" s="4">
        <f>GDP!C239</f>
        <v>1.7458572534395637E-2</v>
      </c>
      <c r="I220" s="4">
        <f>GDP!D239</f>
        <v>6.3027984648460628E-2</v>
      </c>
      <c r="J220" s="4">
        <f>'Pers Income'!E239</f>
        <v>1.391662662546749E-2</v>
      </c>
      <c r="K220" s="4">
        <f>'Pers Income'!F239</f>
        <v>4.5409993591427431E-2</v>
      </c>
      <c r="L220" s="4">
        <f>Investment!E240</f>
        <v>6.2680296504988672E-2</v>
      </c>
      <c r="M220" s="4">
        <f>Investment!F240</f>
        <v>1.387632303703271E-2</v>
      </c>
      <c r="N220" s="4">
        <f>Consumption!G193</f>
        <v>5.9099799685319879E-2</v>
      </c>
      <c r="O220" s="4">
        <f>Consumption!F193</f>
        <v>9.9087552308273676E-3</v>
      </c>
    </row>
    <row r="221" spans="4:15">
      <c r="D221" s="1">
        <v>37987</v>
      </c>
      <c r="E221" s="4">
        <f>Assets!E221</f>
        <v>0.13276843973090605</v>
      </c>
      <c r="F221" s="9">
        <f>'Combined Spending'!C188</f>
        <v>1.3652350062251812E-2</v>
      </c>
      <c r="G221" s="9">
        <f>'Combined Spending'!D188</f>
        <v>6.4233600621134132E-2</v>
      </c>
      <c r="H221" s="4">
        <f>GDP!C240</f>
        <v>1.2821010639992712E-2</v>
      </c>
      <c r="I221" s="4">
        <f>GDP!D240</f>
        <v>6.587039289196138E-2</v>
      </c>
      <c r="J221" s="4">
        <f>'Pers Income'!E240</f>
        <v>1.0633742395776666E-2</v>
      </c>
      <c r="K221" s="4">
        <f>'Pers Income'!F240</f>
        <v>4.9687104573191067E-2</v>
      </c>
      <c r="L221" s="4">
        <f>Investment!E241</f>
        <v>2.740162379992855E-2</v>
      </c>
      <c r="M221" s="4">
        <f>Investment!F241</f>
        <v>-8.911974488725008E-3</v>
      </c>
      <c r="N221" s="4">
        <f>Consumption!G194</f>
        <v>6.6531036536520358E-2</v>
      </c>
      <c r="O221" s="4">
        <f>Consumption!F194</f>
        <v>1.8424224060507678E-2</v>
      </c>
    </row>
    <row r="222" spans="4:15">
      <c r="D222" s="1">
        <v>38078</v>
      </c>
      <c r="E222" s="4">
        <f>Assets!E222</f>
        <v>0.10724250748395275</v>
      </c>
      <c r="F222" s="9">
        <f>'Combined Spending'!C189</f>
        <v>1.4500865642198588E-2</v>
      </c>
      <c r="G222" s="9">
        <f>'Combined Spending'!D189</f>
        <v>6.5551467802359792E-2</v>
      </c>
      <c r="H222" s="4">
        <f>GDP!C241</f>
        <v>1.5840211661428568E-2</v>
      </c>
      <c r="I222" s="4">
        <f>GDP!D241</f>
        <v>7.0372208656066582E-2</v>
      </c>
      <c r="J222" s="4">
        <f>'Pers Income'!E241</f>
        <v>1.796473753706427E-2</v>
      </c>
      <c r="K222" s="4">
        <f>'Pers Income'!F241</f>
        <v>5.689243442463672E-2</v>
      </c>
      <c r="L222" s="4">
        <f>Investment!E242</f>
        <v>3.6675985774097294E-2</v>
      </c>
      <c r="M222" s="4">
        <f>Investment!F242</f>
        <v>3.1681940428723097E-2</v>
      </c>
      <c r="N222" s="4">
        <f>Consumption!G195</f>
        <v>6.6735055131676005E-2</v>
      </c>
      <c r="O222" s="4">
        <f>Consumption!F195</f>
        <v>1.0964961635247293E-2</v>
      </c>
    </row>
    <row r="223" spans="4:15">
      <c r="D223" s="1">
        <v>38169</v>
      </c>
      <c r="E223" s="4">
        <f>Assets!E223</f>
        <v>0.10579744202333273</v>
      </c>
      <c r="F223" s="9">
        <f>'Combined Spending'!C190</f>
        <v>1.7354386769345954E-2</v>
      </c>
      <c r="G223" s="9">
        <f>'Combined Spending'!D190</f>
        <v>5.7286348856702932E-2</v>
      </c>
      <c r="H223" s="4">
        <f>GDP!C242</f>
        <v>1.6050310401687688E-2</v>
      </c>
      <c r="I223" s="4">
        <f>GDP!D242</f>
        <v>6.3628707274265561E-2</v>
      </c>
      <c r="J223" s="4">
        <f>'Pers Income'!E242</f>
        <v>1.4180007999123112E-2</v>
      </c>
      <c r="K223" s="4">
        <f>'Pers Income'!F242</f>
        <v>5.7898054495504579E-2</v>
      </c>
      <c r="L223" s="4">
        <f>Investment!E243</f>
        <v>5.0920719425103143E-2</v>
      </c>
      <c r="M223" s="4">
        <f>Investment!F243</f>
        <v>2.7807771604291071E-2</v>
      </c>
      <c r="N223" s="4">
        <f>Consumption!G196</f>
        <v>5.5555368312879654E-2</v>
      </c>
      <c r="O223" s="4">
        <f>Consumption!F196</f>
        <v>1.5158970888953677E-2</v>
      </c>
    </row>
    <row r="224" spans="4:15">
      <c r="D224" s="1">
        <v>38261</v>
      </c>
      <c r="E224" s="4">
        <f>Assets!E224</f>
        <v>0.10306985947516134</v>
      </c>
      <c r="F224" s="9">
        <f>'Combined Spending'!C191</f>
        <v>2.1306716138288485E-2</v>
      </c>
      <c r="G224" s="9">
        <f>'Combined Spending'!D191</f>
        <v>6.848862591762489E-2</v>
      </c>
      <c r="H224" s="4">
        <f>GDP!C243</f>
        <v>1.7806953233837245E-2</v>
      </c>
      <c r="I224" s="4">
        <f>GDP!D243</f>
        <v>6.3992896758721302E-2</v>
      </c>
      <c r="J224" s="4">
        <f>'Pers Income'!E243</f>
        <v>2.1726379489185113E-2</v>
      </c>
      <c r="K224" s="4">
        <f>'Pers Income'!F243</f>
        <v>6.6046576912101126E-2</v>
      </c>
      <c r="L224" s="4">
        <f>Investment!E244</f>
        <v>8.8880136418369116E-2</v>
      </c>
      <c r="M224" s="4">
        <f>Investment!F244</f>
        <v>2.6886276456403777E-2</v>
      </c>
      <c r="N224" s="4">
        <f>Consumption!G197</f>
        <v>6.6228460327976121E-2</v>
      </c>
      <c r="O224" s="4">
        <f>Consumption!F197</f>
        <v>2.0120298267795923E-2</v>
      </c>
    </row>
    <row r="225" spans="4:15">
      <c r="D225" s="1">
        <v>38353</v>
      </c>
      <c r="E225" s="4">
        <f>Assets!E225</f>
        <v>8.3484342549009771E-2</v>
      </c>
      <c r="F225" s="9">
        <f>'Combined Spending'!C192</f>
        <v>1.1034613327140503E-2</v>
      </c>
      <c r="G225" s="9">
        <f>'Combined Spending'!D192</f>
        <v>6.5729275606898147E-2</v>
      </c>
      <c r="H225" s="4">
        <f>GDP!C244</f>
        <v>1.9078732753440349E-2</v>
      </c>
      <c r="I225" s="4">
        <f>GDP!D244</f>
        <v>7.0566784749444375E-2</v>
      </c>
      <c r="J225" s="4">
        <f>'Pers Income'!E244</f>
        <v>2.3709394607649196E-3</v>
      </c>
      <c r="K225" s="4">
        <f>'Pers Income'!F244</f>
        <v>5.7330726238357235E-2</v>
      </c>
      <c r="L225" s="4">
        <f>Investment!E245</f>
        <v>7.5219275255966805E-2</v>
      </c>
      <c r="M225" s="4">
        <f>Investment!F245</f>
        <v>1.873867580245064E-2</v>
      </c>
      <c r="N225" s="4">
        <f>Consumption!G198</f>
        <v>5.6765551481726524E-2</v>
      </c>
      <c r="O225" s="4">
        <f>Consumption!F198</f>
        <v>9.3855836961971948E-3</v>
      </c>
    </row>
    <row r="226" spans="4:15">
      <c r="D226" s="1">
        <v>38443</v>
      </c>
      <c r="E226" s="4">
        <f>Assets!E226</f>
        <v>8.8566648031971049E-2</v>
      </c>
      <c r="F226" s="9">
        <f>'Combined Spending'!C193</f>
        <v>1.8183563392401274E-2</v>
      </c>
      <c r="G226" s="9">
        <f>'Combined Spending'!D193</f>
        <v>6.9597935495244539E-2</v>
      </c>
      <c r="H226" s="4">
        <f>GDP!C245</f>
        <v>1.1651208646868375E-2</v>
      </c>
      <c r="I226" s="4">
        <f>GDP!D245</f>
        <v>6.6152106695630417E-2</v>
      </c>
      <c r="J226" s="4">
        <f>'Pers Income'!E245</f>
        <v>1.6121667060501749E-2</v>
      </c>
      <c r="K226" s="4">
        <f>'Pers Income'!F245</f>
        <v>5.5416381886698028E-2</v>
      </c>
      <c r="L226" s="4">
        <f>Investment!E246</f>
        <v>7.0013795026140913E-2</v>
      </c>
      <c r="M226" s="4">
        <f>Investment!F246</f>
        <v>2.28318256198091E-2</v>
      </c>
      <c r="N226" s="4">
        <f>Consumption!G199</f>
        <v>6.3261526297647794E-2</v>
      </c>
      <c r="O226" s="4">
        <f>Consumption!F199</f>
        <v>1.7179398623047737E-2</v>
      </c>
    </row>
    <row r="227" spans="4:15">
      <c r="D227" s="1">
        <v>38534</v>
      </c>
      <c r="E227" s="4">
        <f>Assets!E227</f>
        <v>9.1867241663979027E-2</v>
      </c>
      <c r="F227" s="9">
        <f>'Combined Spending'!C194</f>
        <v>2.0990701058048112E-2</v>
      </c>
      <c r="G227" s="9">
        <f>'Combined Spending'!D194</f>
        <v>7.3420983104405216E-2</v>
      </c>
      <c r="H227" s="4">
        <f>GDP!C246</f>
        <v>1.8036452610227832E-2</v>
      </c>
      <c r="I227" s="4">
        <f>GDP!D246</f>
        <v>6.8236186271370167E-2</v>
      </c>
      <c r="J227" s="4">
        <f>'Pers Income'!E246</f>
        <v>1.4898836126890832E-2</v>
      </c>
      <c r="K227" s="4">
        <f>'Pers Income'!F246</f>
        <v>5.616443743484846E-2</v>
      </c>
      <c r="L227" s="4">
        <f>Investment!E247</f>
        <v>6.5584951450283702E-2</v>
      </c>
      <c r="M227" s="4">
        <f>Investment!F247</f>
        <v>2.2635939956294662E-2</v>
      </c>
      <c r="N227" s="4">
        <f>Consumption!G200</f>
        <v>6.8995257459390807E-2</v>
      </c>
      <c r="O227" s="4">
        <f>Consumption!F200</f>
        <v>2.0633304796037543E-2</v>
      </c>
    </row>
    <row r="228" spans="4:15">
      <c r="D228" s="1">
        <v>38626</v>
      </c>
      <c r="E228" s="4">
        <f>Assets!E228</f>
        <v>7.6474781326967556E-2</v>
      </c>
      <c r="F228" s="9">
        <f>'Combined Spending'!C195</f>
        <v>8.0188678372021868E-3</v>
      </c>
      <c r="G228" s="9">
        <f>'Combined Spending'!D195</f>
        <v>5.9455095128434117E-2</v>
      </c>
      <c r="H228" s="4">
        <f>GDP!C247</f>
        <v>1.4414123913394059E-2</v>
      </c>
      <c r="I228" s="4">
        <f>GDP!D247</f>
        <v>6.4675252596841384E-2</v>
      </c>
      <c r="J228" s="4">
        <f>'Pers Income'!E247</f>
        <v>2.1188088426440127E-2</v>
      </c>
      <c r="K228" s="4">
        <f>'Pers Income'!F247</f>
        <v>5.5608002865992073E-2</v>
      </c>
      <c r="L228" s="4">
        <f>Investment!E248</f>
        <v>5.2230208111590737E-2</v>
      </c>
      <c r="M228" s="4">
        <f>Investment!F248</f>
        <v>5.9710465993308088E-3</v>
      </c>
      <c r="N228" s="4">
        <f>Consumption!G201</f>
        <v>5.6781113010636347E-2</v>
      </c>
      <c r="O228" s="4">
        <f>Consumption!F201</f>
        <v>8.4645901706786944E-3</v>
      </c>
    </row>
    <row r="229" spans="4:15">
      <c r="D229" s="1">
        <v>38718</v>
      </c>
      <c r="E229" s="4">
        <f>Assets!E229</f>
        <v>9.6577064662339909E-2</v>
      </c>
      <c r="F229" s="9">
        <f>'Combined Spending'!C196</f>
        <v>2.2337605689741011E-2</v>
      </c>
      <c r="G229" s="9">
        <f>'Combined Spending'!D196</f>
        <v>7.1299410536535907E-2</v>
      </c>
      <c r="H229" s="4">
        <f>GDP!C248</f>
        <v>2.0372829446886811E-2</v>
      </c>
      <c r="I229" s="4">
        <f>GDP!D248</f>
        <v>6.602725090639025E-2</v>
      </c>
      <c r="J229" s="4">
        <f>'Pers Income'!E248</f>
        <v>2.7732193296244646E-2</v>
      </c>
      <c r="K229" s="4">
        <f>'Pers Income'!F248</f>
        <v>8.2316221807225781E-2</v>
      </c>
      <c r="L229" s="4">
        <f>Investment!E249</f>
        <v>6.2611855112826145E-2</v>
      </c>
      <c r="M229" s="4">
        <f>Investment!F249</f>
        <v>3.2923418574806164E-2</v>
      </c>
      <c r="N229" s="4">
        <f>Consumption!G202</f>
        <v>6.7934997401386643E-2</v>
      </c>
      <c r="O229" s="4">
        <f>Consumption!F202</f>
        <v>2.003922802010372E-2</v>
      </c>
    </row>
    <row r="230" spans="4:15">
      <c r="D230" s="1">
        <v>38808</v>
      </c>
      <c r="E230" s="4">
        <f>Assets!E230</f>
        <v>6.885226232371959E-2</v>
      </c>
      <c r="F230" s="9">
        <f>'Combined Spending'!C197</f>
        <v>1.1668210796049254E-2</v>
      </c>
      <c r="G230" s="9">
        <f>'Combined Spending'!D197</f>
        <v>6.4444169844323315E-2</v>
      </c>
      <c r="H230" s="4">
        <f>GDP!C249</f>
        <v>1.0722854927321356E-2</v>
      </c>
      <c r="I230" s="4">
        <f>GDP!D249</f>
        <v>6.5048998367314911E-2</v>
      </c>
      <c r="J230" s="4">
        <f>'Pers Income'!E249</f>
        <v>1.2017209650158912E-2</v>
      </c>
      <c r="K230" s="4">
        <f>'Pers Income'!F249</f>
        <v>7.7944382311093449E-2</v>
      </c>
      <c r="L230" s="4">
        <f>Investment!E250</f>
        <v>5.1983914604790037E-2</v>
      </c>
      <c r="M230" s="4">
        <f>Investment!F250</f>
        <v>1.2407827142626608E-2</v>
      </c>
      <c r="N230" s="4">
        <f>Consumption!G203</f>
        <v>6.197808326463624E-2</v>
      </c>
      <c r="O230" s="4">
        <f>Consumption!F203</f>
        <v>1.150559791980932E-2</v>
      </c>
    </row>
    <row r="231" spans="4:15">
      <c r="D231" s="1">
        <v>38899</v>
      </c>
      <c r="E231" s="4">
        <f>Assets!E231</f>
        <v>5.2843115099034901E-2</v>
      </c>
      <c r="F231" s="9">
        <f>'Combined Spending'!C198</f>
        <v>1.3336140181652382E-2</v>
      </c>
      <c r="G231" s="9">
        <f>'Combined Spending'!D198</f>
        <v>5.6463830073202673E-2</v>
      </c>
      <c r="H231" s="4">
        <f>GDP!C250</f>
        <v>8.5574298284643909E-3</v>
      </c>
      <c r="I231" s="4">
        <f>GDP!D250</f>
        <v>5.5132237829582584E-2</v>
      </c>
      <c r="J231" s="4">
        <f>'Pers Income'!E250</f>
        <v>9.3051900463113069E-3</v>
      </c>
      <c r="K231" s="4">
        <f>'Pers Income'!F250</f>
        <v>7.2003258767974823E-2</v>
      </c>
      <c r="L231" s="4">
        <f>Investment!E251</f>
        <v>6.567927812173277E-2</v>
      </c>
      <c r="M231" s="4">
        <f>Investment!F251</f>
        <v>1.9067386742395612E-2</v>
      </c>
      <c r="N231" s="4">
        <f>Consumption!G204</f>
        <v>5.3073026018990367E-2</v>
      </c>
      <c r="O231" s="4">
        <f>Consumption!F204</f>
        <v>1.2074937962249892E-2</v>
      </c>
    </row>
    <row r="232" spans="4:15">
      <c r="D232" s="1">
        <v>38991</v>
      </c>
      <c r="E232" s="4">
        <f>Assets!E232</f>
        <v>5.6316086104309507E-2</v>
      </c>
      <c r="F232" s="9">
        <f>'Combined Spending'!C199</f>
        <v>9.2852681205066127E-3</v>
      </c>
      <c r="G232" s="9">
        <f>'Combined Spending'!D199</f>
        <v>5.7791093020746684E-2</v>
      </c>
      <c r="H232" s="4">
        <f>GDP!C251</f>
        <v>1.2241527275092522E-2</v>
      </c>
      <c r="I232" s="4">
        <f>GDP!D251</f>
        <v>5.2872434166726802E-2</v>
      </c>
      <c r="J232" s="4">
        <f>'Pers Income'!E251</f>
        <v>1.3521649259036463E-2</v>
      </c>
      <c r="K232" s="4">
        <f>'Pers Income'!F251</f>
        <v>6.3955331198366119E-2</v>
      </c>
      <c r="L232" s="4">
        <f>Investment!E252</f>
        <v>4.8309640996812467E-2</v>
      </c>
      <c r="M232" s="4">
        <f>Investment!F252</f>
        <v>1.6087673218005596E-2</v>
      </c>
      <c r="N232" s="4">
        <f>Consumption!G205</f>
        <v>5.235607302237065E-2</v>
      </c>
      <c r="O232" s="4">
        <f>Consumption!F205</f>
        <v>7.7780074816879438E-3</v>
      </c>
    </row>
    <row r="233" spans="4:15">
      <c r="D233" s="1">
        <v>39083</v>
      </c>
      <c r="E233" s="4">
        <f>Assets!E233</f>
        <v>2.8015839789729248E-2</v>
      </c>
      <c r="F233" s="9">
        <f>'Combined Spending'!C200</f>
        <v>1.364862745002718E-2</v>
      </c>
      <c r="G233" s="9">
        <f>'Combined Spending'!D200</f>
        <v>4.8800791051741649E-2</v>
      </c>
      <c r="H233" s="4">
        <f>GDP!C252</f>
        <v>1.2206184867838605E-2</v>
      </c>
      <c r="I233" s="4">
        <f>GDP!D252</f>
        <v>4.4445676114400048E-2</v>
      </c>
      <c r="J233" s="4">
        <f>'Pers Income'!E252</f>
        <v>2.1824220283308222E-2</v>
      </c>
      <c r="K233" s="4">
        <f>'Pers Income'!F252</f>
        <v>5.7839127556316837E-2</v>
      </c>
      <c r="L233" s="4">
        <f>Investment!E253</f>
        <v>5.0286420606334523E-2</v>
      </c>
      <c r="M233" s="4">
        <f>Investment!F253</f>
        <v>1.4316907314123533E-2</v>
      </c>
      <c r="N233" s="4">
        <f>Consumption!G206</f>
        <v>4.5608978848942883E-2</v>
      </c>
      <c r="O233" s="4">
        <f>Consumption!F206</f>
        <v>1.3499330633208614E-2</v>
      </c>
    </row>
    <row r="234" spans="4:15">
      <c r="D234" s="1">
        <v>39173</v>
      </c>
      <c r="E234" s="4">
        <f>Assets!E234</f>
        <v>3.3655724018722279E-2</v>
      </c>
      <c r="F234" s="9">
        <f>'Combined Spending'!C201</f>
        <v>1.0702124049797382E-2</v>
      </c>
      <c r="G234" s="9">
        <f>'Combined Spending'!D201</f>
        <v>4.7799244761287107E-2</v>
      </c>
      <c r="H234" s="4">
        <f>GDP!C253</f>
        <v>1.22316328970215E-2</v>
      </c>
      <c r="I234" s="4">
        <f>GDP!D253</f>
        <v>4.6004794540373796E-2</v>
      </c>
      <c r="J234" s="4">
        <f>'Pers Income'!E253</f>
        <v>1.1846685009008873E-2</v>
      </c>
      <c r="K234" s="4">
        <f>'Pers Income'!F253</f>
        <v>5.7660881933711897E-2</v>
      </c>
      <c r="L234" s="4">
        <f>Investment!E254</f>
        <v>4.3095371796033032E-2</v>
      </c>
      <c r="M234" s="4">
        <f>Investment!F254</f>
        <v>1.2090086859930812E-2</v>
      </c>
      <c r="N234" s="4">
        <f>Consumption!G207</f>
        <v>4.4457625194497578E-2</v>
      </c>
      <c r="O234" s="4">
        <f>Consumption!F207</f>
        <v>1.0391796594251745E-2</v>
      </c>
    </row>
    <row r="235" spans="4:15">
      <c r="D235" s="1">
        <v>39264</v>
      </c>
      <c r="E235" s="4">
        <f>Assets!E235</f>
        <v>2.8093572970501666E-2</v>
      </c>
      <c r="F235" s="9">
        <f>'Combined Spending'!C202</f>
        <v>9.3178384716210202E-3</v>
      </c>
      <c r="G235" s="9">
        <f>'Combined Spending'!D202</f>
        <v>4.3644282424466579E-2</v>
      </c>
      <c r="H235" s="4">
        <f>GDP!C254</f>
        <v>1.0612998712381356E-2</v>
      </c>
      <c r="I235" s="4">
        <f>GDP!D254</f>
        <v>4.813668593742676E-2</v>
      </c>
      <c r="J235" s="4">
        <f>'Pers Income'!E254</f>
        <v>5.9619494270455936E-3</v>
      </c>
      <c r="K235" s="4">
        <f>'Pers Income'!F254</f>
        <v>5.4157467053097895E-2</v>
      </c>
      <c r="L235" s="4">
        <f>Investment!E255</f>
        <v>2.7362357451323868E-2</v>
      </c>
      <c r="M235" s="4">
        <f>Investment!F255</f>
        <v>7.620161683576294E-4</v>
      </c>
      <c r="N235" s="4">
        <f>Consumption!G208</f>
        <v>4.3589786540015683E-2</v>
      </c>
      <c r="O235" s="4">
        <f>Consumption!F208</f>
        <v>1.1234006045809101E-2</v>
      </c>
    </row>
    <row r="236" spans="4:15">
      <c r="D236" s="1">
        <v>39356</v>
      </c>
      <c r="E236" s="4">
        <f>Assets!E236</f>
        <v>-1.5262885121695696E-2</v>
      </c>
      <c r="F236" s="9">
        <f>'Combined Spending'!C203</f>
        <v>1.2563583791492763E-2</v>
      </c>
      <c r="G236" s="9">
        <f>'Combined Spending'!D203</f>
        <v>4.7034201522739516E-2</v>
      </c>
      <c r="H236" s="4">
        <f>GDP!C255</f>
        <v>1.0078979687861062E-2</v>
      </c>
      <c r="I236" s="4">
        <f>GDP!D255</f>
        <v>4.5897452118039334E-2</v>
      </c>
      <c r="J236" s="4">
        <f>'Pers Income'!E255</f>
        <v>1.0019703094885648E-2</v>
      </c>
      <c r="K236" s="4">
        <f>'Pers Income'!F255</f>
        <v>5.0515114962388849E-2</v>
      </c>
      <c r="L236" s="4">
        <f>Investment!E256</f>
        <v>1.96371638176186E-2</v>
      </c>
      <c r="M236" s="4">
        <f>Investment!F256</f>
        <v>6.6898082111530024E-3</v>
      </c>
      <c r="N236" s="4">
        <f>Consumption!G209</f>
        <v>4.9893554483695368E-2</v>
      </c>
      <c r="O236" s="4">
        <f>Consumption!F209</f>
        <v>1.3865455614896417E-2</v>
      </c>
    </row>
    <row r="237" spans="4:15">
      <c r="D237" s="1">
        <v>39448</v>
      </c>
      <c r="E237" s="4">
        <f>Assets!E237</f>
        <v>-5.3503209383806559E-2</v>
      </c>
      <c r="F237" s="9">
        <f>'Combined Spending'!C204</f>
        <v>1.436004065700173E-3</v>
      </c>
      <c r="G237" s="9">
        <f>'Combined Spending'!D204</f>
        <v>3.4419342658012088E-2</v>
      </c>
      <c r="H237" s="4">
        <f>GDP!C256</f>
        <v>-2.0748559701082017E-3</v>
      </c>
      <c r="I237" s="4">
        <f>GDP!D256</f>
        <v>3.1141067056084337E-2</v>
      </c>
      <c r="J237" s="4">
        <f>'Pers Income'!E256</f>
        <v>1.1989893732329114E-2</v>
      </c>
      <c r="K237" s="4">
        <f>'Pers Income'!F256</f>
        <v>4.0404659091206704E-2</v>
      </c>
      <c r="L237" s="4">
        <f>Investment!E257</f>
        <v>1.1973448216937634E-2</v>
      </c>
      <c r="M237" s="4">
        <f>Investment!F257</f>
        <v>4.4830959976887809E-3</v>
      </c>
      <c r="N237" s="4">
        <f>Consumption!G210</f>
        <v>3.6702378184751153E-2</v>
      </c>
      <c r="O237" s="4">
        <f>Consumption!F210</f>
        <v>7.6542223635291205E-4</v>
      </c>
    </row>
    <row r="238" spans="4:15">
      <c r="D238" s="1">
        <v>39539</v>
      </c>
      <c r="E238" s="4">
        <f>Assets!E238</f>
        <v>-8.0692466198684004E-2</v>
      </c>
      <c r="F238" s="9">
        <f>'Combined Spending'!C205</f>
        <v>9.4181935854200632E-3</v>
      </c>
      <c r="G238" s="9">
        <f>'Combined Spending'!D205</f>
        <v>3.3105283376472137E-2</v>
      </c>
      <c r="H238" s="4">
        <f>GDP!C257</f>
        <v>1.0550241522120044E-2</v>
      </c>
      <c r="I238" s="4">
        <f>GDP!D257</f>
        <v>2.9428265716836755E-2</v>
      </c>
      <c r="J238" s="4">
        <f>'Pers Income'!E257</f>
        <v>2.6605953655821676E-2</v>
      </c>
      <c r="K238" s="4">
        <f>'Pers Income'!F257</f>
        <v>5.5580487694910724E-2</v>
      </c>
      <c r="L238" s="4">
        <f>Investment!E258</f>
        <v>7.9149079717552324E-3</v>
      </c>
      <c r="M238" s="4">
        <f>Investment!F258</f>
        <v>-3.2515603989185355E-3</v>
      </c>
      <c r="N238" s="4">
        <f>Consumption!G211</f>
        <v>3.8574923960671567E-2</v>
      </c>
      <c r="O238" s="4">
        <f>Consumption!F211</f>
        <v>1.2216818828743072E-2</v>
      </c>
    </row>
    <row r="239" spans="4:15">
      <c r="D239" s="1">
        <v>39630</v>
      </c>
      <c r="E239" s="4">
        <f>Assets!E239</f>
        <v>-0.10976121184958997</v>
      </c>
      <c r="F239" s="9">
        <f>'Combined Spending'!C206</f>
        <v>-3.0127608134975295E-3</v>
      </c>
      <c r="G239" s="9">
        <f>'Combined Spending'!D206</f>
        <v>2.0484078456578805E-2</v>
      </c>
      <c r="H239" s="4">
        <f>GDP!C258</f>
        <v>1.9976210370513661E-3</v>
      </c>
      <c r="I239" s="4">
        <f>GDP!D258</f>
        <v>2.0652489717408334E-2</v>
      </c>
      <c r="J239" s="4">
        <f>'Pers Income'!E258</f>
        <v>-1.3879063233628336E-2</v>
      </c>
      <c r="K239" s="4">
        <f>'Pers Income'!F258</f>
        <v>3.4760827634563708E-2</v>
      </c>
      <c r="L239" s="4">
        <f>Investment!E259</f>
        <v>-1.5285412976432284E-2</v>
      </c>
      <c r="M239" s="4">
        <f>Investment!F259</f>
        <v>-1.6482313225930235E-2</v>
      </c>
      <c r="N239" s="4">
        <f>Consumption!G212</f>
        <v>2.695200433016675E-2</v>
      </c>
      <c r="O239" s="4">
        <f>Consumption!F212</f>
        <v>-8.2935379159235873E-5</v>
      </c>
    </row>
    <row r="240" spans="4:15">
      <c r="D240" s="1">
        <v>39722</v>
      </c>
      <c r="E240" s="4">
        <f>Assets!E240</f>
        <v>-0.12766568961134991</v>
      </c>
      <c r="F240" s="9">
        <f>'Combined Spending'!C207</f>
        <v>-4.5110043880656696E-2</v>
      </c>
      <c r="G240" s="9">
        <f>'Combined Spending'!D207</f>
        <v>-3.7640684993714028E-2</v>
      </c>
      <c r="H240" s="4">
        <f>GDP!C259</f>
        <v>-1.8580419646884144E-2</v>
      </c>
      <c r="I240" s="4">
        <f>GDP!D259</f>
        <v>-8.3069163023590398E-3</v>
      </c>
      <c r="J240" s="4">
        <f>'Pers Income'!E259</f>
        <v>-9.8767386862072815E-3</v>
      </c>
      <c r="K240" s="4">
        <f>'Pers Income'!F259</f>
        <v>1.4377008882017553E-2</v>
      </c>
      <c r="L240" s="4">
        <f>Investment!E260</f>
        <v>-7.8863896422322458E-2</v>
      </c>
      <c r="M240" s="4">
        <f>Investment!F260</f>
        <v>-6.0371748981912492E-2</v>
      </c>
      <c r="N240" s="4">
        <f>Consumption!G213</f>
        <v>-2.947737993434469E-2</v>
      </c>
      <c r="O240" s="4">
        <f>Consumption!F213</f>
        <v>-4.1844843548231044E-2</v>
      </c>
    </row>
    <row r="241" spans="4:15">
      <c r="D241" s="1">
        <v>39814</v>
      </c>
      <c r="E241" s="4">
        <f>Assets!E241</f>
        <v>-0.10847679583898287</v>
      </c>
      <c r="F241" s="9">
        <f>'Combined Spending'!C208</f>
        <v>-2.869064687582663E-2</v>
      </c>
      <c r="G241" s="9">
        <f>'Combined Spending'!D208</f>
        <v>-6.6591774275320412E-2</v>
      </c>
      <c r="H241" s="4">
        <f>GDP!C260</f>
        <v>-1.1332498554384516E-2</v>
      </c>
      <c r="I241" s="4">
        <f>GDP!D260</f>
        <v>-1.7506744743495679E-2</v>
      </c>
      <c r="J241" s="4">
        <f>'Pers Income'!E260</f>
        <v>-2.8711919771465387E-2</v>
      </c>
      <c r="K241" s="4">
        <f>'Pers Income'!F260</f>
        <v>-2.6420813402335382E-2</v>
      </c>
      <c r="L241" s="4">
        <f>Investment!E261</f>
        <v>-0.1504226287134097</v>
      </c>
      <c r="M241" s="4">
        <f>Investment!F261</f>
        <v>-8.0684259512484383E-2</v>
      </c>
      <c r="N241" s="4">
        <f>Consumption!G214</f>
        <v>-4.7464156329349236E-2</v>
      </c>
      <c r="O241" s="4">
        <f>Consumption!F214</f>
        <v>-1.7781846525296213E-2</v>
      </c>
    </row>
    <row r="242" spans="4:15">
      <c r="D242" s="1">
        <v>39904</v>
      </c>
      <c r="E242" s="4">
        <f>Assets!E242</f>
        <v>-7.7495695094208658E-2</v>
      </c>
      <c r="F242" s="9">
        <f>'Combined Spending'!C209</f>
        <v>-5.8928099336623095E-3</v>
      </c>
      <c r="G242" s="9">
        <f>'Combined Spending'!D209</f>
        <v>-8.0749847430360705E-2</v>
      </c>
      <c r="H242" s="4">
        <f>GDP!C261</f>
        <v>-2.8967219322706102E-3</v>
      </c>
      <c r="I242" s="4">
        <f>GDP!D261</f>
        <v>-3.0580365781594586E-2</v>
      </c>
      <c r="J242" s="4">
        <f>'Pers Income'!E261</f>
        <v>7.8050873355743778E-3</v>
      </c>
      <c r="K242" s="4">
        <f>'Pers Income'!F261</f>
        <v>-4.425056791935858E-2</v>
      </c>
      <c r="L242" s="4">
        <f>Investment!E262</f>
        <v>-0.15143316472571863</v>
      </c>
      <c r="M242" s="4">
        <f>Investment!F262</f>
        <v>-1.7652165525224486E-2</v>
      </c>
      <c r="N242" s="4">
        <f>Consumption!G215</f>
        <v>-6.2332952742662068E-2</v>
      </c>
      <c r="O242" s="4">
        <f>Consumption!F215</f>
        <v>-3.5835795555297909E-3</v>
      </c>
    </row>
    <row r="243" spans="4:15">
      <c r="D243" s="1">
        <v>39995</v>
      </c>
      <c r="E243" s="4">
        <f>Assets!E243</f>
        <v>-3.4907835378731183E-2</v>
      </c>
      <c r="F243" s="9">
        <f>'Combined Spending'!C210</f>
        <v>1.6954311781330503E-2</v>
      </c>
      <c r="G243" s="9">
        <f>'Combined Spending'!D210</f>
        <v>-6.2339647371891162E-2</v>
      </c>
      <c r="H243" s="4">
        <f>GDP!C262</f>
        <v>4.7002511696282992E-3</v>
      </c>
      <c r="I243" s="4">
        <f>GDP!D262</f>
        <v>-2.7965606365460711E-2</v>
      </c>
      <c r="J243" s="4">
        <f>'Pers Income'!E262</f>
        <v>-3.7143318704752786E-3</v>
      </c>
      <c r="K243" s="4">
        <f>'Pers Income'!F262</f>
        <v>-3.4398899766522828E-2</v>
      </c>
      <c r="L243" s="4">
        <f>Investment!E263</f>
        <v>-8.6022771391120578E-2</v>
      </c>
      <c r="M243" s="4">
        <f>Investment!F263</f>
        <v>1.2057965369965786E-2</v>
      </c>
      <c r="N243" s="4">
        <f>Consumption!G216</f>
        <v>-4.5467437798300168E-2</v>
      </c>
      <c r="O243" s="4">
        <f>Consumption!F216</f>
        <v>1.7902250562708461E-2</v>
      </c>
    </row>
    <row r="244" spans="4:15">
      <c r="D244" s="1">
        <v>40087</v>
      </c>
      <c r="E244" s="4">
        <f>Assets!E244</f>
        <v>6.6086949029450365E-3</v>
      </c>
      <c r="F244" s="9">
        <f>'Combined Spending'!C211</f>
        <v>1.071490442828699E-2</v>
      </c>
      <c r="G244" s="9">
        <f>'Combined Spending'!D211</f>
        <v>-7.5219792402264037E-3</v>
      </c>
      <c r="H244" s="4">
        <f>GDP!C263</f>
        <v>1.440391858373111E-2</v>
      </c>
      <c r="I244" s="4">
        <f>GDP!D263</f>
        <v>4.7033069650607153E-3</v>
      </c>
      <c r="J244" s="4">
        <f>'Pers Income'!E263</f>
        <v>7.2264266219980765E-3</v>
      </c>
      <c r="K244" s="4">
        <f>'Pers Income'!F263</f>
        <v>-1.7719324723346259E-2</v>
      </c>
      <c r="L244" s="4">
        <f>Investment!E264</f>
        <v>2.6514319434728491E-2</v>
      </c>
      <c r="M244" s="4">
        <f>Investment!F264</f>
        <v>3.2510156876141977E-2</v>
      </c>
      <c r="N244" s="4">
        <f>Consumption!G217</f>
        <v>2.7140927067110781E-3</v>
      </c>
      <c r="O244" s="4">
        <f>Consumption!F217</f>
        <v>6.5195430921061604E-3</v>
      </c>
    </row>
    <row r="245" spans="4:15">
      <c r="D245" s="1">
        <v>40179</v>
      </c>
      <c r="E245" s="4">
        <f>Assets!E245</f>
        <v>2.4845015506765988E-2</v>
      </c>
      <c r="F245" s="9">
        <f>'Combined Spending'!C212</f>
        <v>1.2719830004683803E-2</v>
      </c>
      <c r="G245" s="9">
        <f>'Combined Spending'!D212</f>
        <v>3.4790995509676181E-2</v>
      </c>
      <c r="H245" s="4">
        <f>GDP!C264</f>
        <v>6.3801521750618019E-3</v>
      </c>
      <c r="I245" s="4">
        <f>GDP!D264</f>
        <v>2.2703250057122315E-2</v>
      </c>
      <c r="J245" s="4">
        <f>'Pers Income'!E264</f>
        <v>1.2416343369063956E-2</v>
      </c>
      <c r="K245" s="4">
        <f>'Pers Income'!F264</f>
        <v>2.387440932220021E-2</v>
      </c>
      <c r="L245" s="4">
        <f>Investment!E265</f>
        <v>6.5413203773261167E-2</v>
      </c>
      <c r="M245" s="4">
        <f>Investment!F265</f>
        <v>1.9573067547495531E-2</v>
      </c>
      <c r="N245" s="4">
        <f>Consumption!G218</f>
        <v>3.2470767713433303E-2</v>
      </c>
      <c r="O245" s="4">
        <f>Consumption!F218</f>
        <v>1.1366588298984735E-2</v>
      </c>
    </row>
    <row r="246" spans="4:15">
      <c r="D246" s="1">
        <v>40269</v>
      </c>
      <c r="E246" s="4">
        <f>Assets!E246</f>
        <v>3.6642538388273142E-3</v>
      </c>
      <c r="F246" s="9">
        <f>'Combined Spending'!C213</f>
        <v>1.3800281309865992E-2</v>
      </c>
      <c r="G246" s="9">
        <f>'Combined Spending'!D213</f>
        <v>5.5290025892097694E-2</v>
      </c>
      <c r="H246" s="4">
        <f>GDP!C265</f>
        <v>1.3908235318092403E-2</v>
      </c>
      <c r="I246" s="4">
        <f>GDP!D265</f>
        <v>3.9939663551141383E-2</v>
      </c>
      <c r="J246" s="4">
        <f>'Pers Income'!E265</f>
        <v>1.7658965020864819E-2</v>
      </c>
      <c r="K246" s="4">
        <f>'Pers Income'!F265</f>
        <v>3.388540581481915E-2</v>
      </c>
      <c r="L246" s="4">
        <f>Investment!E266</f>
        <v>8.7370740858811524E-2</v>
      </c>
      <c r="M246" s="4">
        <f>Investment!F266</f>
        <v>3.2915882494171954E-2</v>
      </c>
      <c r="N246" s="4">
        <f>Consumption!G219</f>
        <v>4.6540760740346382E-2</v>
      </c>
      <c r="O246" s="4">
        <f>Consumption!F219</f>
        <v>9.9950829363913193E-3</v>
      </c>
    </row>
    <row r="247" spans="4:15">
      <c r="D247" s="1">
        <v>40360</v>
      </c>
      <c r="E247" s="4">
        <f>Assets!E247</f>
        <v>1.0445832128134441E-2</v>
      </c>
      <c r="F247" s="9">
        <f>'Combined Spending'!C214</f>
        <v>1.1666265752441406E-2</v>
      </c>
      <c r="G247" s="9">
        <f>'Combined Spending'!D214</f>
        <v>4.9802638537428702E-2</v>
      </c>
      <c r="H247" s="4">
        <f>GDP!C266</f>
        <v>1.0305372509278682E-2</v>
      </c>
      <c r="I247" s="4">
        <f>GDP!D266</f>
        <v>4.5741382017254521E-2</v>
      </c>
      <c r="J247" s="4">
        <f>'Pers Income'!E266</f>
        <v>1.1474756336530979E-2</v>
      </c>
      <c r="K247" s="4">
        <f>'Pers Income'!F266</f>
        <v>4.9647728938809067E-2</v>
      </c>
      <c r="L247" s="4">
        <f>Investment!E267</f>
        <v>9.2303829094357748E-2</v>
      </c>
      <c r="M247" s="4">
        <f>Investment!F267</f>
        <v>3.7194358424497823E-2</v>
      </c>
      <c r="N247" s="4">
        <f>Consumption!G220</f>
        <v>3.47861023412998E-2</v>
      </c>
      <c r="O247" s="4">
        <f>Consumption!F220</f>
        <v>6.4692575175823623E-3</v>
      </c>
    </row>
    <row r="248" spans="4:15">
      <c r="D248" s="1">
        <v>40452</v>
      </c>
      <c r="E248" s="4">
        <f>Assets!E248</f>
        <v>3.3916293491283139E-2</v>
      </c>
      <c r="F248" s="9">
        <f>'Combined Spending'!C215</f>
        <v>1.6891816362627803E-2</v>
      </c>
      <c r="G248" s="9">
        <f>'Combined Spending'!D215</f>
        <v>5.6218432366403955E-2</v>
      </c>
      <c r="H248" s="4">
        <f>GDP!C267</f>
        <v>1.0671544147093204E-2</v>
      </c>
      <c r="I248" s="4">
        <f>GDP!D267</f>
        <v>4.1893705238733259E-2</v>
      </c>
      <c r="J248" s="4">
        <f>'Pers Income'!E267</f>
        <v>1.3129719159321989E-2</v>
      </c>
      <c r="K248" s="4">
        <f>'Pers Income'!F267</f>
        <v>5.5799650136751283E-2</v>
      </c>
      <c r="L248" s="4">
        <f>Investment!E268</f>
        <v>9.4103797331102718E-2</v>
      </c>
      <c r="M248" s="4">
        <f>Investment!F268</f>
        <v>2.1253185375286827E-2</v>
      </c>
      <c r="N248" s="4">
        <f>Consumption!G221</f>
        <v>4.4508976420776655E-2</v>
      </c>
      <c r="O248" s="4">
        <f>Consumption!F221</f>
        <v>1.597682392905864E-2</v>
      </c>
    </row>
    <row r="249" spans="4:15">
      <c r="D249" s="1">
        <v>40544</v>
      </c>
      <c r="E249" s="4">
        <f>Assets!E249</f>
        <v>3.5268591869070332E-2</v>
      </c>
      <c r="F249" s="9">
        <f>'Combined Spending'!C216</f>
        <v>1.7954256787865958E-2</v>
      </c>
      <c r="G249" s="9">
        <f>'Combined Spending'!D216</f>
        <v>6.1677689593789151E-2</v>
      </c>
      <c r="H249" s="4">
        <f>GDP!C268</f>
        <v>2.9516083854415902E-3</v>
      </c>
      <c r="I249" s="4">
        <f>GDP!D268</f>
        <v>3.8344173598209345E-2</v>
      </c>
      <c r="J249" s="4">
        <f>'Pers Income'!E268</f>
        <v>2.7833843687384698E-2</v>
      </c>
      <c r="K249" s="4">
        <f>'Pers Income'!F268</f>
        <v>7.1877809629809192E-2</v>
      </c>
      <c r="L249" s="4">
        <f>Investment!E269</f>
        <v>8.1909317897230785E-2</v>
      </c>
      <c r="M249" s="4">
        <f>Investment!F269</f>
        <v>2.1403381105619467E-2</v>
      </c>
      <c r="N249" s="4">
        <f>Consumption!G222</f>
        <v>5.0561320223356326E-2</v>
      </c>
      <c r="O249" s="4">
        <f>Consumption!F222</f>
        <v>1.722689054722662E-2</v>
      </c>
    </row>
    <row r="250" spans="4:15">
      <c r="D250" s="1">
        <v>40634</v>
      </c>
      <c r="E250" s="4">
        <f>Assets!E250</f>
        <v>4.4946847654290828E-2</v>
      </c>
      <c r="F250" s="9">
        <f>'Combined Spending'!C217</f>
        <v>1.5063565951307077E-2</v>
      </c>
      <c r="G250" s="9">
        <f>'Combined Spending'!D217</f>
        <v>6.3000633712222032E-2</v>
      </c>
      <c r="H250" s="4">
        <f>GDP!C269</f>
        <v>1.3761832201696944E-2</v>
      </c>
      <c r="I250" s="4">
        <f>GDP!D269</f>
        <v>3.8194242058440214E-2</v>
      </c>
      <c r="J250" s="4">
        <f>'Pers Income'!E269</f>
        <v>8.2884292202677901E-3</v>
      </c>
      <c r="K250" s="4">
        <f>'Pers Income'!F269</f>
        <v>6.2008030328257302E-2</v>
      </c>
      <c r="L250" s="4">
        <f>Investment!E270</f>
        <v>6.2216840469176318E-2</v>
      </c>
      <c r="M250" s="4">
        <f>Investment!F270</f>
        <v>1.8315764670007218E-2</v>
      </c>
      <c r="N250" s="4">
        <f>Consumption!G223</f>
        <v>5.5117064548070055E-2</v>
      </c>
      <c r="O250" s="4">
        <f>Consumption!F223</f>
        <v>1.4374912346156734E-2</v>
      </c>
    </row>
    <row r="251" spans="4:15">
      <c r="D251" s="1">
        <v>40725</v>
      </c>
      <c r="E251" s="4">
        <f>Assets!E251</f>
        <v>-7.1965127701890761E-3</v>
      </c>
      <c r="F251" s="9">
        <f>'Combined Spending'!C218</f>
        <v>1.5446834823228034E-2</v>
      </c>
      <c r="G251" s="9">
        <f>'Combined Spending'!D218</f>
        <v>6.6973037907245792E-2</v>
      </c>
      <c r="H251" s="4">
        <f>GDP!C270</f>
        <v>6.1731952288398171E-3</v>
      </c>
      <c r="I251" s="4">
        <f>GDP!D270</f>
        <v>3.3947998520151068E-2</v>
      </c>
      <c r="J251" s="4">
        <f>'Pers Income'!E270</f>
        <v>1.0155959576956383E-2</v>
      </c>
      <c r="K251" s="4">
        <f>'Pers Income'!F270</f>
        <v>6.0623346488878203E-2</v>
      </c>
      <c r="L251" s="4">
        <f>Investment!E271</f>
        <v>8.4887950086148745E-2</v>
      </c>
      <c r="M251" s="4">
        <f>Investment!F271</f>
        <v>4.3049999387479332E-2</v>
      </c>
      <c r="N251" s="4">
        <f>Consumption!G224</f>
        <v>5.8377276659999061E-2</v>
      </c>
      <c r="O251" s="4">
        <f>Consumption!F224</f>
        <v>9.5791524988074767E-3</v>
      </c>
    </row>
    <row r="252" spans="4:15">
      <c r="D252" s="1">
        <v>40817</v>
      </c>
      <c r="E252" s="4">
        <f>Assets!E252</f>
        <v>-1.554190460831616E-2</v>
      </c>
      <c r="F252" s="9">
        <f>'Combined Spending'!C219</f>
        <v>7.4810518050297328E-3</v>
      </c>
      <c r="G252" s="9">
        <f>'Combined Spending'!D219</f>
        <v>5.70987996771E-2</v>
      </c>
      <c r="H252" s="4">
        <f>GDP!C271</f>
        <v>1.3122881505401781E-2</v>
      </c>
      <c r="I252" s="4">
        <f>GDP!D271</f>
        <v>3.64557918482592E-2</v>
      </c>
      <c r="J252" s="4">
        <f>'Pers Income'!E271</f>
        <v>5.7842000903445823E-3</v>
      </c>
      <c r="K252" s="4">
        <f>'Pers Income'!F271</f>
        <v>5.293348321737E-2</v>
      </c>
      <c r="L252" s="4">
        <f>Investment!E272</f>
        <v>8.6131498153038111E-2</v>
      </c>
      <c r="M252" s="4">
        <f>Investment!F272</f>
        <v>2.2574160263031332E-2</v>
      </c>
      <c r="N252" s="4">
        <f>Consumption!G225</f>
        <v>4.6073854908558573E-2</v>
      </c>
      <c r="O252" s="4">
        <f>Consumption!F225</f>
        <v>4.1662988638046213E-3</v>
      </c>
    </row>
    <row r="253" spans="4:15">
      <c r="D253" s="1">
        <v>40909</v>
      </c>
      <c r="E253" s="4">
        <f>Assets!E253</f>
        <v>-6.3348080257461133E-4</v>
      </c>
      <c r="F253" s="9">
        <f>'Combined Spending'!C220</f>
        <v>2.0130135686940224E-2</v>
      </c>
      <c r="G253" s="9">
        <f>'Combined Spending'!D220</f>
        <v>5.9358350101017983E-2</v>
      </c>
      <c r="H253" s="4">
        <f>GDP!C272</f>
        <v>1.4135951979114351E-2</v>
      </c>
      <c r="I253" s="4">
        <f>GDP!D272</f>
        <v>4.8013754963093937E-2</v>
      </c>
      <c r="J253" s="4">
        <f>'Pers Income'!E272</f>
        <v>2.2710112046800342E-2</v>
      </c>
      <c r="K253" s="4">
        <f>'Pers Income'!F272</f>
        <v>4.7684630363841664E-2</v>
      </c>
      <c r="L253" s="4">
        <f>Investment!E273</f>
        <v>9.115329488517955E-2</v>
      </c>
      <c r="M253" s="4">
        <f>Investment!F273</f>
        <v>2.3024011128197509E-2</v>
      </c>
      <c r="N253" s="4">
        <f>Consumption!G226</f>
        <v>4.8393873410313398E-2</v>
      </c>
      <c r="O253" s="4">
        <f>Consumption!F226</f>
        <v>1.9482931261252869E-2</v>
      </c>
    </row>
    <row r="254" spans="4:15">
      <c r="D254" s="1">
        <v>41000</v>
      </c>
      <c r="E254" s="4">
        <f>Assets!E254</f>
        <v>4.1750159044904095E-3</v>
      </c>
      <c r="F254" s="9">
        <f>'Combined Spending'!C221</f>
        <v>5.3898090470047965E-3</v>
      </c>
      <c r="G254" s="9">
        <f>'Combined Spending'!D221</f>
        <v>4.9262455127370985E-2</v>
      </c>
      <c r="H254" s="4">
        <f>GDP!C273</f>
        <v>8.2709738811285287E-3</v>
      </c>
      <c r="I254" s="4">
        <f>GDP!D273</f>
        <v>4.2337377273857418E-2</v>
      </c>
      <c r="J254" s="4">
        <f>'Pers Income'!E273</f>
        <v>1.1689313858421691E-2</v>
      </c>
      <c r="K254" s="4">
        <f>'Pers Income'!F273</f>
        <v>5.1218395566115904E-2</v>
      </c>
      <c r="L254" s="4">
        <f>Investment!E274</f>
        <v>6.8832364495987994E-2</v>
      </c>
      <c r="M254" s="4">
        <f>Investment!F274</f>
        <v>2.1713083174231651E-2</v>
      </c>
      <c r="N254" s="4">
        <f>Consumption!G227</f>
        <v>3.532126218082228E-2</v>
      </c>
      <c r="O254" s="4">
        <f>Consumption!F227</f>
        <v>1.7264896432317774E-3</v>
      </c>
    </row>
    <row r="255" spans="4:15">
      <c r="D255" s="1">
        <v>41091</v>
      </c>
      <c r="E255" s="4">
        <f>Assets!E255</f>
        <v>5.9884871845562661E-2</v>
      </c>
      <c r="F255" s="9">
        <f>'Combined Spending'!C222</f>
        <v>3.1756591622906336E-3</v>
      </c>
      <c r="G255" s="9">
        <f>'Combined Spending'!D222</f>
        <v>3.6582634323620238E-2</v>
      </c>
      <c r="H255" s="4">
        <f>GDP!C274</f>
        <v>6.4940769577898766E-3</v>
      </c>
      <c r="I255" s="4">
        <f>GDP!D274</f>
        <v>4.2669792231197677E-2</v>
      </c>
      <c r="J255" s="4">
        <f>'Pers Income'!E274</f>
        <v>-2.2488291769596092E-3</v>
      </c>
      <c r="K255" s="4">
        <f>'Pers Income'!F274</f>
        <v>3.8309357107649301E-2</v>
      </c>
      <c r="L255" s="4">
        <f>Investment!E275</f>
        <v>4.7254640471161624E-2</v>
      </c>
      <c r="M255" s="4">
        <f>Investment!F275</f>
        <v>1.9303027620667028E-3</v>
      </c>
      <c r="N255" s="4">
        <f>Consumption!G228</f>
        <v>2.9046825030159932E-2</v>
      </c>
      <c r="O255" s="4">
        <f>Consumption!F228</f>
        <v>3.4607222372387025E-3</v>
      </c>
    </row>
    <row r="256" spans="4:15">
      <c r="D256" s="1">
        <v>41183</v>
      </c>
      <c r="E256" s="4">
        <f>Assets!E256</f>
        <v>5.2082232764468307E-2</v>
      </c>
      <c r="F256" s="9">
        <f>'Combined Spending'!C223</f>
        <v>1.4382418114534369E-2</v>
      </c>
      <c r="G256" s="9">
        <f>'Combined Spending'!D223</f>
        <v>4.3683349971543932E-2</v>
      </c>
      <c r="H256" s="4">
        <f>GDP!C275</f>
        <v>6.2564467784053633E-3</v>
      </c>
      <c r="I256" s="4">
        <f>GDP!D275</f>
        <v>3.5603103480146836E-2</v>
      </c>
      <c r="J256" s="4">
        <f>'Pers Income'!E275</f>
        <v>3.4291311764356298E-2</v>
      </c>
      <c r="K256" s="4">
        <f>'Pers Income'!F275</f>
        <v>6.7738334807418615E-2</v>
      </c>
      <c r="L256" s="4">
        <f>Investment!E276</f>
        <v>4.396631141421331E-2</v>
      </c>
      <c r="M256" s="4">
        <f>Investment!F276</f>
        <v>1.9811765078626239E-2</v>
      </c>
      <c r="N256" s="4">
        <f>Consumption!G229</f>
        <v>3.8244439846163734E-2</v>
      </c>
      <c r="O256" s="4">
        <f>Consumption!F229</f>
        <v>1.3141531674897294E-2</v>
      </c>
    </row>
    <row r="257" spans="4:29">
      <c r="D257" s="1">
        <v>41275</v>
      </c>
      <c r="E257" s="4">
        <f>Assets!E257</f>
        <v>6.2897081498041241E-2</v>
      </c>
      <c r="F257" s="9">
        <f>'Combined Spending'!C224</f>
        <v>1.2145728931647979E-2</v>
      </c>
      <c r="G257" s="9">
        <f>'Combined Spending'!D224</f>
        <v>3.5514595713257664E-2</v>
      </c>
      <c r="H257" s="4">
        <f>GDP!C276</f>
        <v>1.2881579850629044E-2</v>
      </c>
      <c r="I257" s="4">
        <f>GDP!D276</f>
        <v>3.4322178899331722E-2</v>
      </c>
      <c r="J257" s="4">
        <f>'Pers Income'!E276</f>
        <v>-2.7195102937420564E-2</v>
      </c>
      <c r="K257" s="4">
        <f>'Pers Income'!F276</f>
        <v>1.5635876331854176E-2</v>
      </c>
      <c r="L257" s="4">
        <f>Investment!E277</f>
        <v>4.2619888467326214E-2</v>
      </c>
      <c r="M257" s="4">
        <f>Investment!F277</f>
        <v>2.0395360633494675E-2</v>
      </c>
      <c r="N257" s="4">
        <f>Consumption!G230</f>
        <v>2.8839403941605217E-2</v>
      </c>
      <c r="O257" s="4">
        <f>Consumption!F230</f>
        <v>1.024784826478882E-2</v>
      </c>
    </row>
    <row r="258" spans="4:29">
      <c r="D258" s="1">
        <v>41365</v>
      </c>
      <c r="E258" s="4">
        <f>Assets!E258</f>
        <v>8.5380123648176931E-2</v>
      </c>
      <c r="F258" s="9">
        <f>'Combined Spending'!C225</f>
        <v>-1.3055633071241959E-3</v>
      </c>
      <c r="G258" s="9">
        <f>'Combined Spending'!D225</f>
        <v>2.8618607973927537E-2</v>
      </c>
      <c r="H258" s="4">
        <f>GDP!C277</f>
        <v>4.1241211083604375E-3</v>
      </c>
      <c r="I258" s="4">
        <f>GDP!D277</f>
        <v>3.0068181802704097E-2</v>
      </c>
      <c r="J258" s="4">
        <f>'Pers Income'!E277</f>
        <v>9.5534538814084843E-3</v>
      </c>
      <c r="K258" s="4">
        <f>'Pers Income'!F277</f>
        <v>1.3491684444324251E-2</v>
      </c>
      <c r="L258" s="4">
        <f>Investment!E278</f>
        <v>3.5989098533005845E-2</v>
      </c>
      <c r="M258" s="4">
        <f>Investment!F278</f>
        <v>-4.4417120440305557E-3</v>
      </c>
      <c r="N258" s="4">
        <f>Consumption!G231</f>
        <v>2.6473747246544034E-2</v>
      </c>
      <c r="O258" s="4">
        <f>Consumption!F231</f>
        <v>-5.7682510906667647E-4</v>
      </c>
    </row>
    <row r="259" spans="4:29">
      <c r="D259" s="1">
        <v>41456</v>
      </c>
      <c r="E259" s="4">
        <f>Assets!E259</f>
        <v>9.1626099360316612E-2</v>
      </c>
      <c r="F259" s="9">
        <f>'Combined Spending'!C226</f>
        <v>9.3873094321465129E-3</v>
      </c>
      <c r="G259" s="9">
        <f>'Combined Spending'!D226</f>
        <v>3.4987800642672671E-2</v>
      </c>
      <c r="H259" s="4">
        <f>GDP!C278</f>
        <v>1.2671170673556316E-2</v>
      </c>
      <c r="I259" s="4">
        <f>GDP!D278</f>
        <v>3.6389955411006501E-2</v>
      </c>
      <c r="J259" s="4">
        <f>'Pers Income'!E278</f>
        <v>6.8653091030415458E-3</v>
      </c>
      <c r="K259" s="4">
        <f>'Pers Income'!F278</f>
        <v>2.2749607288992248E-2</v>
      </c>
      <c r="L259" s="4">
        <f>Investment!E279</f>
        <v>2.355231893643249E-2</v>
      </c>
      <c r="M259" s="4">
        <f>Investment!F279</f>
        <v>7.5691901613466044E-3</v>
      </c>
      <c r="N259" s="4">
        <f>Consumption!G232</f>
        <v>3.2966741704945006E-2</v>
      </c>
      <c r="O259" s="4">
        <f>Consumption!F232</f>
        <v>9.8081470264130815E-3</v>
      </c>
    </row>
    <row r="260" spans="4:29">
      <c r="D260" s="1">
        <v>41548</v>
      </c>
      <c r="E260" s="4">
        <f>Assets!E260</f>
        <v>0.11195743766210199</v>
      </c>
      <c r="F260" s="9">
        <f>'Combined Spending'!C227</f>
        <v>1.3657290192027056E-2</v>
      </c>
      <c r="G260" s="9">
        <f>'Combined Spending'!D227</f>
        <v>3.4247943030495789E-2</v>
      </c>
      <c r="H260" s="4">
        <f>GDP!C279</f>
        <v>1.3911360060700012E-2</v>
      </c>
      <c r="I260" s="4">
        <f>GDP!D279</f>
        <v>4.4274103890961092E-2</v>
      </c>
      <c r="J260" s="4">
        <f>'Pers Income'!E279</f>
        <v>8.7223036505008015E-3</v>
      </c>
      <c r="K260" s="4">
        <f>'Pers Income'!F279</f>
        <v>-2.5340750834385319E-3</v>
      </c>
      <c r="L260" s="4">
        <f>Investment!E280</f>
        <v>2.7281456759763616E-2</v>
      </c>
      <c r="M260" s="4">
        <f>Investment!F280</f>
        <v>2.4112996619160682E-2</v>
      </c>
      <c r="N260" s="4">
        <f>Consumption!G233</f>
        <v>3.103053750931551E-2</v>
      </c>
      <c r="O260" s="4">
        <f>Consumption!F233</f>
        <v>1.1242488070494633E-2</v>
      </c>
    </row>
    <row r="261" spans="4:29">
      <c r="D261" s="1">
        <v>41640</v>
      </c>
      <c r="E261" s="4">
        <f>Assets!E261</f>
        <v>8.5272219190653725E-2</v>
      </c>
      <c r="F261" s="9">
        <f>'Combined Spending'!C228</f>
        <v>8.6341380301717882E-3</v>
      </c>
      <c r="G261" s="9">
        <f>'Combined Spending'!D228</f>
        <v>3.0659669560775281E-2</v>
      </c>
      <c r="H261" s="4">
        <f>GDP!C280</f>
        <v>1.1587450244063425E-3</v>
      </c>
      <c r="I261" s="4">
        <f>GDP!D280</f>
        <v>3.2187939943719816E-2</v>
      </c>
      <c r="J261" s="4">
        <f>'Pers Income'!E280</f>
        <v>2.1178719428794048E-2</v>
      </c>
      <c r="K261" s="4">
        <f>'Pers Income'!F280</f>
        <v>4.7066044749389323E-2</v>
      </c>
      <c r="L261" s="4">
        <f>Investment!E281</f>
        <v>3.9677965364044471E-2</v>
      </c>
      <c r="M261" s="4">
        <f>Investment!F281</f>
        <v>7.5719837172426091E-3</v>
      </c>
      <c r="N261" s="4">
        <f>Consumption!G234</f>
        <v>2.9637173423632392E-2</v>
      </c>
      <c r="O261" s="4">
        <f>Consumption!F234</f>
        <v>8.8825704983210296E-3</v>
      </c>
    </row>
    <row r="262" spans="4:29">
      <c r="D262" s="1">
        <v>41730</v>
      </c>
      <c r="E262" s="4">
        <f>Assets!E262</f>
        <v>7.4865889336948127E-2</v>
      </c>
      <c r="F262" s="9">
        <f>'Combined Spending'!C229</f>
        <v>1.7498577490762321E-2</v>
      </c>
      <c r="G262" s="9">
        <f>'Combined Spending'!D229</f>
        <v>5.0065674870369357E-2</v>
      </c>
      <c r="H262" s="4">
        <f>GDP!C281</f>
        <v>1.8875944779526629E-2</v>
      </c>
      <c r="I262" s="4">
        <f>GDP!D281</f>
        <v>4.7352055779067669E-2</v>
      </c>
      <c r="J262" s="4">
        <f>'Pers Income'!E281</f>
        <v>1.5845485338161509E-2</v>
      </c>
      <c r="K262" s="4">
        <f>'Pers Income'!F281</f>
        <v>5.3591873040632072E-2</v>
      </c>
      <c r="L262" s="4">
        <f>Investment!E282</f>
        <v>5.1854325046229721E-2</v>
      </c>
      <c r="M262" s="4">
        <f>Investment!F282</f>
        <v>1.9369502635793266E-2</v>
      </c>
      <c r="N262" s="4">
        <f>Consumption!G235</f>
        <v>4.7808777956928644E-2</v>
      </c>
      <c r="O262" s="4">
        <f>Consumption!F235</f>
        <v>1.7061546119452705E-2</v>
      </c>
    </row>
    <row r="263" spans="4:29">
      <c r="D263" s="1">
        <v>41821</v>
      </c>
      <c r="E263" s="4">
        <f>Assets!E263</f>
        <v>4.8904317210633437E-2</v>
      </c>
      <c r="F263" s="9">
        <f>'Combined Spending'!C230</f>
        <v>1.6291475347798942E-2</v>
      </c>
      <c r="G263" s="9">
        <f>'Combined Spending'!D230</f>
        <v>5.7248079061397991E-2</v>
      </c>
      <c r="H263" s="4">
        <f>GDP!C282</f>
        <v>1.6875585268389334E-2</v>
      </c>
      <c r="I263" s="4">
        <f>GDP!D282</f>
        <v>5.17004586928358E-2</v>
      </c>
      <c r="J263" s="4">
        <f>'Pers Income'!E282</f>
        <v>1.4899715621938281E-2</v>
      </c>
      <c r="K263" s="4">
        <f>'Pers Income'!F282</f>
        <v>6.1999139967481749E-2</v>
      </c>
      <c r="L263" s="4">
        <f>Investment!E283</f>
        <v>5.3733441094697437E-2</v>
      </c>
      <c r="M263" s="4">
        <f>Investment!F283</f>
        <v>2.5942553356788634E-2</v>
      </c>
      <c r="N263" s="4">
        <f>Consumption!G236</f>
        <v>5.2191533379765356E-2</v>
      </c>
      <c r="O263" s="4">
        <f>Consumption!F236</f>
        <v>1.4031954104107392E-2</v>
      </c>
    </row>
    <row r="264" spans="4:29">
      <c r="D264" s="1">
        <v>41913</v>
      </c>
      <c r="E264" s="4">
        <f>Assets!E264</f>
        <v>4.16923900861777E-2</v>
      </c>
      <c r="F264" s="9">
        <f>'Combined Spending'!C231</f>
        <v>5.3309282752069505E-3</v>
      </c>
      <c r="G264" s="9">
        <f>'Combined Spending'!D231</f>
        <v>4.856365462396274E-2</v>
      </c>
      <c r="H264" s="4">
        <f>GDP!C283</f>
        <v>6.6940800129302669E-3</v>
      </c>
      <c r="I264" s="4">
        <f>GDP!D283</f>
        <v>4.4214186188403379E-2</v>
      </c>
      <c r="J264" s="4">
        <f>'Pers Income'!E283</f>
        <v>1.2295498734219756E-2</v>
      </c>
      <c r="K264" s="4">
        <f>'Pers Income'!F283</f>
        <v>6.5761057486419E-2</v>
      </c>
      <c r="L264" s="4">
        <f>Investment!E284</f>
        <v>4.6681174513329968E-2</v>
      </c>
      <c r="M264" s="4">
        <f>Investment!F284</f>
        <v>8.2865950262022889E-4</v>
      </c>
      <c r="N264" s="4">
        <f>Consumption!G237</f>
        <v>4.7150234177868545E-2</v>
      </c>
      <c r="O264" s="4">
        <f>Consumption!F237</f>
        <v>6.3973854572293284E-3</v>
      </c>
    </row>
    <row r="265" spans="4:29">
      <c r="D265" s="1">
        <v>42005</v>
      </c>
      <c r="E265" s="4">
        <f>Assets!E265</f>
        <v>5.646086585853987E-2</v>
      </c>
      <c r="F265" s="9">
        <f>'Combined Spending'!C232</f>
        <v>-6.901460816075574E-4</v>
      </c>
      <c r="G265" s="9">
        <f>'Combined Spending'!D232</f>
        <v>3.8870243449030811E-2</v>
      </c>
      <c r="H265" s="4">
        <f>GDP!C284</f>
        <v>7.3979505174605999E-3</v>
      </c>
      <c r="I265" s="4">
        <f>GDP!D284</f>
        <v>5.0721712511047692E-2</v>
      </c>
      <c r="J265" s="4">
        <f>'Pers Income'!E284</f>
        <v>1.1180484060633872E-2</v>
      </c>
      <c r="K265" s="4">
        <f>'Pers Income'!F284</f>
        <v>5.5326321924235637E-2</v>
      </c>
      <c r="L265" s="4">
        <f>Investment!E285</f>
        <v>3.1347598805784638E-2</v>
      </c>
      <c r="M265" s="4">
        <f>Investment!F285</f>
        <v>4.4360350018727134E-3</v>
      </c>
      <c r="N265" s="4">
        <f>Consumption!G238</f>
        <v>3.5961089894862651E-2</v>
      </c>
      <c r="O265" s="4">
        <f>Consumption!F238</f>
        <v>-1.8976712258078469E-3</v>
      </c>
    </row>
    <row r="266" spans="4:29">
      <c r="D266" s="1">
        <v>42095</v>
      </c>
      <c r="E266" s="4">
        <f>Assets!E266</f>
        <v>4.7834349641303078E-2</v>
      </c>
      <c r="F266" s="9">
        <f>'Combined Spending'!C233</f>
        <v>1.3717662890673556E-2</v>
      </c>
      <c r="G266" s="9">
        <f>'Combined Spending'!D233</f>
        <v>3.5009914051086395E-2</v>
      </c>
      <c r="H266" s="4">
        <f>GDP!C285</f>
        <v>1.3960551399405113E-2</v>
      </c>
      <c r="I266" s="4">
        <f>GDP!D285</f>
        <v>4.5652684650993217E-2</v>
      </c>
      <c r="J266" s="4">
        <f>'Pers Income'!E285</f>
        <v>1.3602027910266786E-2</v>
      </c>
      <c r="K266" s="4">
        <f>'Pers Income'!F285</f>
        <v>5.2995672519434073E-2</v>
      </c>
      <c r="L266" s="4">
        <f>Investment!E286</f>
        <v>1.0416120131828169E-2</v>
      </c>
      <c r="M266" s="4">
        <f>Investment!F286</f>
        <v>5.1207715432102039E-3</v>
      </c>
      <c r="N266" s="4">
        <f>Consumption!G239</f>
        <v>3.4630876587229166E-2</v>
      </c>
      <c r="O266" s="4">
        <f>Consumption!F239</f>
        <v>1.5755600542415944E-2</v>
      </c>
    </row>
    <row r="267" spans="4:29">
      <c r="D267" s="1">
        <v>42186</v>
      </c>
      <c r="E267" s="4">
        <f>Assets!E267</f>
        <v>3.3305763123871776E-2</v>
      </c>
      <c r="F267" s="9">
        <f>'Combined Spending'!C234</f>
        <v>9.2263320174203467E-3</v>
      </c>
      <c r="G267" s="9">
        <f>'Combined Spending'!D234</f>
        <v>2.7814642253070728E-2</v>
      </c>
      <c r="H267" s="4">
        <f>GDP!C286</f>
        <v>6.0255857719036217E-3</v>
      </c>
      <c r="I267" s="4">
        <f>GDP!D286</f>
        <v>3.449563528691809E-2</v>
      </c>
      <c r="J267" s="4">
        <f>'Pers Income'!E286</f>
        <v>1.0279728578537031E-2</v>
      </c>
      <c r="K267" s="4">
        <f>'Pers Income'!F286</f>
        <v>4.820226654156741E-2</v>
      </c>
      <c r="L267" s="4">
        <f>Investment!E287</f>
        <v>2.2607132569241521E-2</v>
      </c>
      <c r="M267" s="4">
        <f>Investment!F287</f>
        <v>1.29039959829253E-2</v>
      </c>
      <c r="N267" s="4">
        <f>Consumption!G240</f>
        <v>2.884742769106027E-2</v>
      </c>
      <c r="O267" s="4">
        <f>Consumption!F240</f>
        <v>8.3636504430103908E-3</v>
      </c>
      <c r="AC267" t="s">
        <v>74</v>
      </c>
    </row>
    <row r="268" spans="4:29">
      <c r="D268" s="1">
        <v>42278</v>
      </c>
      <c r="E268" s="4">
        <f>Assets!E268</f>
        <v>3.2464949931442666E-2</v>
      </c>
      <c r="F268" s="9">
        <f>'Combined Spending'!C235</f>
        <v>3.2389516752426894E-3</v>
      </c>
      <c r="G268" s="9">
        <f>'Combined Spending'!D235</f>
        <v>2.5675879662345517E-2</v>
      </c>
      <c r="H268" s="4">
        <f>GDP!C287</f>
        <v>1.2699188204434199E-3</v>
      </c>
      <c r="I268" s="4">
        <f>GDP!D287</f>
        <v>2.892167673274813E-2</v>
      </c>
      <c r="J268" s="4">
        <f>'Pers Income'!E287</f>
        <v>2.4729625642107792E-3</v>
      </c>
      <c r="K268" s="4">
        <f>'Pers Income'!F287</f>
        <v>3.8031318740787773E-2</v>
      </c>
      <c r="L268" s="4">
        <f>Investment!E288</f>
        <v>1.7658779161144746E-2</v>
      </c>
      <c r="M268" s="4">
        <f>Investment!F288</f>
        <v>-4.2438922040815934E-4</v>
      </c>
      <c r="N268" s="4">
        <f>Consumption!G241</f>
        <v>2.650098418513944E-2</v>
      </c>
      <c r="O268" s="4">
        <f>Consumption!F241</f>
        <v>4.1021426972980583E-3</v>
      </c>
    </row>
    <row r="269" spans="4:29">
      <c r="D269" s="1">
        <v>42370</v>
      </c>
      <c r="E269" s="4">
        <f>Assets!E269</f>
        <v>1.4767836685829355E-2</v>
      </c>
      <c r="F269" s="9">
        <f>'Combined Spending'!C236</f>
        <v>2.1260990512620192E-3</v>
      </c>
      <c r="G269" s="9">
        <f>'Combined Spending'!D236</f>
        <v>2.8566429267830238E-2</v>
      </c>
      <c r="H269" s="4">
        <f>GDP!C288</f>
        <v>2.9833763857462208E-3</v>
      </c>
      <c r="I269" s="4">
        <f>GDP!D288</f>
        <v>2.4412782293036991E-2</v>
      </c>
      <c r="J269" s="4">
        <f>'Pers Income'!E288</f>
        <v>4.0562594918057953E-3</v>
      </c>
      <c r="K269" s="4">
        <f>'Pers Income'!F288</f>
        <v>3.0717917878372903E-2</v>
      </c>
      <c r="L269" s="4">
        <f>Investment!E289</f>
        <v>5.6562381894042319E-3</v>
      </c>
      <c r="M269" s="4">
        <f>Investment!F289</f>
        <v>-6.7338927991336655E-3</v>
      </c>
      <c r="N269" s="4">
        <f>Consumption!G242</f>
        <v>3.2776637233218948E-2</v>
      </c>
      <c r="O269" s="4">
        <f>Consumption!F242</f>
        <v>4.2043627891320615E-3</v>
      </c>
    </row>
    <row r="270" spans="4:29">
      <c r="D270" s="1">
        <v>42461</v>
      </c>
      <c r="E270" s="4">
        <f>Assets!E270</f>
        <v>1.545861243067069E-2</v>
      </c>
      <c r="F270" s="9">
        <f>'Combined Spending'!C237</f>
        <v>1.1609424180165884E-2</v>
      </c>
      <c r="G270" s="9">
        <f>'Combined Spending'!D237</f>
        <v>2.6427309430135396E-2</v>
      </c>
      <c r="H270" s="4">
        <f>GDP!C289</f>
        <v>1.2580822667882673E-2</v>
      </c>
      <c r="I270" s="4">
        <f>GDP!D289</f>
        <v>2.3018830874791139E-2</v>
      </c>
      <c r="J270" s="4">
        <f>'Pers Income'!E289</f>
        <v>5.3350751529705268E-3</v>
      </c>
      <c r="K270" s="4">
        <f>'Pers Income'!F289</f>
        <v>2.2311367675659988E-2</v>
      </c>
      <c r="L270" s="4">
        <f>Investment!E290</f>
        <v>1.9813638696263756E-3</v>
      </c>
      <c r="M270" s="4">
        <f>Investment!F290</f>
        <v>9.2026368684631956E-3</v>
      </c>
      <c r="N270" s="4">
        <f>Consumption!G243</f>
        <v>2.9128744554587905E-2</v>
      </c>
      <c r="O270" s="4">
        <f>Consumption!F243</f>
        <v>1.216782823530437E-2</v>
      </c>
    </row>
    <row r="271" spans="4:29">
      <c r="D271" s="1">
        <v>42552</v>
      </c>
      <c r="E271" s="4">
        <f>Assets!E271</f>
        <v>4.7948133642821064E-2</v>
      </c>
      <c r="F271" s="9">
        <f>'Combined Spending'!C238</f>
        <v>1.0908643721659377E-2</v>
      </c>
      <c r="G271" s="9">
        <f>'Combined Spending'!D238</f>
        <v>2.8138293994671201E-2</v>
      </c>
      <c r="H271" s="4">
        <f>GDP!C290</f>
        <v>8.5252016927232829E-3</v>
      </c>
      <c r="I271" s="4">
        <f>GDP!D290</f>
        <v>2.5560668968293395E-2</v>
      </c>
      <c r="J271" s="4">
        <f>'Pers Income'!E290</f>
        <v>8.6715514304295561E-3</v>
      </c>
      <c r="K271" s="4">
        <f>'Pers Income'!F290</f>
        <v>2.068403839918358E-2</v>
      </c>
      <c r="L271" s="4">
        <f>Investment!E291</f>
        <v>6.3606101109909014E-3</v>
      </c>
      <c r="M271" s="4">
        <f>Investment!F291</f>
        <v>3.944342468932667E-3</v>
      </c>
      <c r="N271" s="4">
        <f>Consumption!G244</f>
        <v>3.3370392452376219E-2</v>
      </c>
      <c r="O271" s="4">
        <f>Consumption!F244</f>
        <v>1.2519713113244039E-2</v>
      </c>
    </row>
    <row r="272" spans="4:29">
      <c r="D272" s="1">
        <v>42644</v>
      </c>
      <c r="E272" s="4">
        <f>Assets!E272</f>
        <v>4.198874646412068E-2</v>
      </c>
      <c r="F272" s="9">
        <f>'Combined Spending'!C239</f>
        <v>8.3775114718300011E-3</v>
      </c>
      <c r="G272" s="9">
        <f>'Combined Spending'!D239</f>
        <v>3.3404387475223264E-2</v>
      </c>
      <c r="H272" s="4">
        <f>GDP!C291</f>
        <v>9.5532107835209421E-3</v>
      </c>
      <c r="I272" s="4">
        <f>GDP!D291</f>
        <v>3.4044913113889137E-2</v>
      </c>
      <c r="J272" s="4">
        <f>'Pers Income'!E291</f>
        <v>1.1201042976847405E-2</v>
      </c>
      <c r="K272" s="4">
        <f>'Pers Income'!F291</f>
        <v>2.9570674443965831E-2</v>
      </c>
      <c r="L272" s="4">
        <f>Investment!E292</f>
        <v>1.5648954110312478E-2</v>
      </c>
      <c r="M272" s="4">
        <f>Investment!F292</f>
        <v>2.4335936802220401E-3</v>
      </c>
      <c r="N272" s="4">
        <f>Consumption!G245</f>
        <v>3.9173499169607363E-2</v>
      </c>
      <c r="O272" s="4">
        <f>Consumption!F245</f>
        <v>9.7408874606781624E-3</v>
      </c>
    </row>
    <row r="273" spans="4:15">
      <c r="D273" s="1">
        <v>42736</v>
      </c>
      <c r="E273" s="4">
        <f>Assets!E273</f>
        <v>5.3016542442132157E-2</v>
      </c>
      <c r="F273" s="9">
        <f>'Combined Spending'!C240</f>
        <v>1.3049702723881741E-2</v>
      </c>
      <c r="G273" s="9">
        <f>'Combined Spending'!D240</f>
        <v>4.4668937887604294E-2</v>
      </c>
      <c r="H273" s="4">
        <f>GDP!C292</f>
        <v>9.6581818718289528E-3</v>
      </c>
      <c r="I273" s="4">
        <f>GDP!D292</f>
        <v>4.0926431613009316E-2</v>
      </c>
      <c r="J273" s="4">
        <f>'Pers Income'!E292</f>
        <v>1.5451481843091535E-2</v>
      </c>
      <c r="K273" s="4">
        <f>'Pers Income'!F292</f>
        <v>4.125546466437674E-2</v>
      </c>
      <c r="L273" s="4">
        <f>Investment!E293</f>
        <v>2.7290756798953642E-2</v>
      </c>
      <c r="M273" s="4">
        <f>Investment!F293</f>
        <v>2.0770549111892675E-2</v>
      </c>
      <c r="N273" s="4">
        <f>Consumption!G246</f>
        <v>4.6507494856398615E-2</v>
      </c>
      <c r="O273" s="4">
        <f>Consumption!F246</f>
        <v>1.1291562829584989E-2</v>
      </c>
    </row>
    <row r="274" spans="4:15">
      <c r="D274" s="1">
        <v>42826</v>
      </c>
      <c r="E274" s="4">
        <f>Assets!E274</f>
        <v>6.2663021708244282E-2</v>
      </c>
      <c r="F274" s="9">
        <f>'Combined Spending'!C241</f>
        <v>1.0899765112115324E-2</v>
      </c>
      <c r="G274" s="9">
        <f>'Combined Spending'!D241</f>
        <v>4.3936087078623842E-2</v>
      </c>
      <c r="H274" s="4">
        <f>GDP!C293</f>
        <v>1.0258185888621311E-2</v>
      </c>
      <c r="I274" s="4">
        <f>GDP!D293</f>
        <v>3.8538776266940571E-2</v>
      </c>
      <c r="J274" s="4">
        <f>'Pers Income'!E293</f>
        <v>7.0311382075041928E-3</v>
      </c>
      <c r="K274" s="4">
        <f>'Pers Income'!F293</f>
        <v>4.3012127659229293E-2</v>
      </c>
      <c r="L274" s="4">
        <f>Investment!E294</f>
        <v>4.4672100571726173E-2</v>
      </c>
      <c r="M274" s="4">
        <f>Investment!F294</f>
        <v>2.0930674361528127E-2</v>
      </c>
      <c r="N274" s="4">
        <f>Consumption!G247</f>
        <v>4.2812607249219869E-2</v>
      </c>
      <c r="O274" s="4">
        <f>Consumption!F247</f>
        <v>8.5941831507607234E-3</v>
      </c>
    </row>
    <row r="275" spans="4:15">
      <c r="D275" s="1">
        <v>42917</v>
      </c>
      <c r="E275" s="4">
        <f>Assets!E275</f>
        <v>5.7200567034863412E-2</v>
      </c>
      <c r="F275" s="9">
        <f>'Combined Spending'!C242</f>
        <v>9.7984476109022386E-3</v>
      </c>
      <c r="G275" s="9">
        <f>'Combined Spending'!D242</f>
        <v>4.2789619699052373E-2</v>
      </c>
      <c r="H275" s="4">
        <f>GDP!C294</f>
        <v>1.1826517141298237E-2</v>
      </c>
      <c r="I275" s="4">
        <f>GDP!D294</f>
        <v>4.1938338419953362E-2</v>
      </c>
      <c r="J275" s="4">
        <f>'Pers Income'!E294</f>
        <v>1.0401424015015379E-2</v>
      </c>
      <c r="K275" s="4">
        <f>'Pers Income'!F294</f>
        <v>4.4800894361799147E-2</v>
      </c>
      <c r="L275" s="4">
        <f>Investment!E295</f>
        <v>5.9586790287160726E-2</v>
      </c>
      <c r="M275" s="4">
        <f>Investment!F295</f>
        <v>1.6745248027922301E-2</v>
      </c>
      <c r="N275" s="4">
        <f>Consumption!G248</f>
        <v>3.834533456954977E-2</v>
      </c>
      <c r="O275" s="4">
        <f>Consumption!F248</f>
        <v>8.182211225968513E-3</v>
      </c>
    </row>
    <row r="276" spans="4:15">
      <c r="D276" s="1">
        <v>43009</v>
      </c>
      <c r="E276" s="4">
        <f>Assets!E276</f>
        <v>6.0442305408384585E-2</v>
      </c>
      <c r="F276" s="9">
        <f>'Combined Spending'!C243</f>
        <v>1.7619083519255719E-2</v>
      </c>
      <c r="G276" s="9">
        <f>'Combined Spending'!D243</f>
        <v>5.2346571625410045E-2</v>
      </c>
      <c r="H276" s="4">
        <f>GDP!C295</f>
        <v>1.2444051416183185E-2</v>
      </c>
      <c r="I276" s="4">
        <f>GDP!D295</f>
        <v>4.4921913384858174E-2</v>
      </c>
      <c r="J276" s="4">
        <f>'Pers Income'!E295</f>
        <v>1.2308956397761771E-2</v>
      </c>
      <c r="K276" s="4">
        <f>'Pers Income'!F295</f>
        <v>4.5945621160773858E-2</v>
      </c>
      <c r="L276" s="4">
        <f>Investment!E296</f>
        <v>5.3576673067641398E-2</v>
      </c>
      <c r="M276" s="4">
        <f>Investment!F296</f>
        <v>1.4980602775611017E-2</v>
      </c>
      <c r="N276" s="4">
        <f>Consumption!G249</f>
        <v>4.7083326222226426E-2</v>
      </c>
      <c r="O276" s="4">
        <f>Consumption!F249</f>
        <v>1.8238163995035955E-2</v>
      </c>
    </row>
    <row r="277" spans="4:15">
      <c r="D277" s="1">
        <v>43101</v>
      </c>
      <c r="E277" s="4">
        <f>Assets!E277</f>
        <v>5.0336380256673252E-2</v>
      </c>
      <c r="F277" s="9">
        <f>'Combined Spending'!C244</f>
        <v>1.0435564185476925E-2</v>
      </c>
      <c r="G277" s="9">
        <f>'Combined Spending'!D244</f>
        <v>4.9631028921782228E-2</v>
      </c>
      <c r="H277" s="4">
        <f>GDP!C296</f>
        <v>1.054960689707425E-2</v>
      </c>
      <c r="I277" s="4">
        <f>GDP!D296</f>
        <v>4.5844472682393493E-2</v>
      </c>
      <c r="J277" s="4">
        <f>'Pers Income'!E296</f>
        <v>1.2635285025361194E-2</v>
      </c>
      <c r="K277" s="4">
        <f>'Pers Income'!F296</f>
        <v>4.3044853588417198E-2</v>
      </c>
      <c r="L277" s="4">
        <f>Investment!E297</f>
        <v>5.8823115241766664E-2</v>
      </c>
      <c r="M277" s="4">
        <f>Investment!F297</f>
        <v>2.6014550916267101E-2</v>
      </c>
      <c r="N277" s="4">
        <f>Consumption!G250</f>
        <v>4.2424389763784216E-2</v>
      </c>
      <c r="O277" s="4">
        <f>Consumption!F250</f>
        <v>6.7918797440176372E-3</v>
      </c>
    </row>
    <row r="278" spans="4:15">
      <c r="D278" s="1">
        <v>43191</v>
      </c>
      <c r="E278" s="4">
        <f>Assets!E278</f>
        <v>5.2599590613808193E-2</v>
      </c>
      <c r="F278" s="9">
        <f>'Combined Spending'!C245</f>
        <v>1.6300258704371851E-2</v>
      </c>
      <c r="G278" s="9">
        <f>'Combined Spending'!D245</f>
        <v>5.5238435156857404E-2</v>
      </c>
      <c r="H278" s="4">
        <f>GDP!C297</f>
        <v>1.8505869478775257E-2</v>
      </c>
      <c r="I278" s="4">
        <f>GDP!D297</f>
        <v>5.4382680455101168E-2</v>
      </c>
      <c r="J278" s="4">
        <f>'Pers Income'!E297</f>
        <v>1.0431568876987681E-2</v>
      </c>
      <c r="K278" s="4">
        <f>'Pers Income'!F297</f>
        <v>4.6566891363835149E-2</v>
      </c>
      <c r="L278" s="4">
        <f>Investment!E298</f>
        <v>6.2157185035621253E-2</v>
      </c>
      <c r="M278" s="4">
        <f>Investment!F298</f>
        <v>1.994682114310788E-2</v>
      </c>
      <c r="N278" s="4">
        <f>Consumption!G251</f>
        <v>4.9490630205075957E-2</v>
      </c>
      <c r="O278" s="4">
        <f>Consumption!F251</f>
        <v>1.5431100126049939E-2</v>
      </c>
    </row>
  </sheetData>
  <mergeCells count="8">
    <mergeCell ref="N39:O39"/>
    <mergeCell ref="F39:G39"/>
    <mergeCell ref="H39:I39"/>
    <mergeCell ref="J39:K39"/>
    <mergeCell ref="D4:L4"/>
    <mergeCell ref="D13:L13"/>
    <mergeCell ref="D28:L28"/>
    <mergeCell ref="L39:M39"/>
  </mergeCells>
  <pageMargins left="0.75" right="0.75" top="1" bottom="1" header="0.5" footer="0.5"/>
  <pageSetup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PCE Index</vt:lpstr>
      <vt:lpstr>Investment</vt:lpstr>
      <vt:lpstr>Consumption</vt:lpstr>
      <vt:lpstr>Combined Spending</vt:lpstr>
      <vt:lpstr>Assets</vt:lpstr>
      <vt:lpstr>GDP</vt:lpstr>
      <vt:lpstr>Pers Income</vt:lpstr>
      <vt:lpstr>Correlations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Steve Roth</cp:lastModifiedBy>
  <dcterms:created xsi:type="dcterms:W3CDTF">2018-09-30T14:27:13Z</dcterms:created>
  <dcterms:modified xsi:type="dcterms:W3CDTF">2018-11-16T14:59:26Z</dcterms:modified>
</cp:coreProperties>
</file>